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18240" windowHeight="11535" activeTab="2"/>
  </bookViews>
  <sheets>
    <sheet name="Zał Nr 1 czerwiec autopop" sheetId="9" r:id="rId1"/>
    <sheet name="Zał Nr 2 czerwiec autopop" sheetId="5" r:id="rId2"/>
    <sheet name="Zał do uzas czerwiec autopop" sheetId="17" r:id="rId3"/>
  </sheets>
  <definedNames>
    <definedName name="_xlnm.Print_Area" localSheetId="2">'Zał do uzas czerwiec autopop'!$A$1:$AJ$50</definedName>
    <definedName name="_xlnm.Print_Area" localSheetId="1">'Zał Nr 2 czerwiec autopop'!$A$1:$T$107</definedName>
    <definedName name="_xlnm.Print_Titles" localSheetId="2">'Zał do uzas czerwiec autopop'!$A:$E</definedName>
    <definedName name="_xlnm.Print_Titles" localSheetId="0">'Zał Nr 1 czerwiec autopop'!$3:$3</definedName>
    <definedName name="_xlnm.Print_Titles" localSheetId="1">'Zał Nr 2 czerwiec autopop'!$2:$3</definedName>
  </definedNames>
  <calcPr calcId="125725"/>
</workbook>
</file>

<file path=xl/calcChain.xml><?xml version="1.0" encoding="utf-8"?>
<calcChain xmlns="http://schemas.openxmlformats.org/spreadsheetml/2006/main">
  <c r="G42" i="17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F42"/>
  <c r="AF32"/>
  <c r="AE32"/>
  <c r="AD32"/>
  <c r="AF31"/>
  <c r="AE31"/>
  <c r="AD31"/>
  <c r="AF30"/>
  <c r="AE30"/>
  <c r="AD30"/>
  <c r="AF29"/>
  <c r="AE29"/>
  <c r="AD29"/>
  <c r="AE26"/>
  <c r="AF26"/>
  <c r="AE27"/>
  <c r="AF27"/>
  <c r="AD27"/>
  <c r="AD41" s="1"/>
  <c r="AD26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E41"/>
  <c r="AF41"/>
  <c r="AG41"/>
  <c r="AH41"/>
  <c r="AI41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G46"/>
  <c r="AH46"/>
  <c r="AI46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AG48"/>
  <c r="AH48"/>
  <c r="AI48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G50"/>
  <c r="AH50"/>
  <c r="AI50"/>
  <c r="F47"/>
  <c r="F45"/>
  <c r="F43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E46" s="1"/>
  <c r="AF37"/>
  <c r="AF46" s="1"/>
  <c r="AG37"/>
  <c r="AH37"/>
  <c r="AI37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D50" s="1"/>
  <c r="AE40"/>
  <c r="AE50" s="1"/>
  <c r="AF40"/>
  <c r="AF50" s="1"/>
  <c r="AG40"/>
  <c r="AH40"/>
  <c r="AI40"/>
  <c r="F40"/>
  <c r="F39"/>
  <c r="F38"/>
  <c r="F37"/>
  <c r="W13"/>
  <c r="W12"/>
  <c r="AF12" s="1"/>
  <c r="W11"/>
  <c r="AC13"/>
  <c r="AC12"/>
  <c r="AC15" s="1"/>
  <c r="AC11"/>
  <c r="AE13"/>
  <c r="AD13"/>
  <c r="AE12"/>
  <c r="AD12"/>
  <c r="AE11"/>
  <c r="AD11"/>
  <c r="AE9"/>
  <c r="AD9"/>
  <c r="AE8"/>
  <c r="AF8"/>
  <c r="AD8"/>
  <c r="H15"/>
  <c r="I15"/>
  <c r="AD15" s="1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E15" s="1"/>
  <c r="AG15"/>
  <c r="AH15"/>
  <c r="AI15"/>
  <c r="H16"/>
  <c r="I16"/>
  <c r="AD16" s="1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E16" s="1"/>
  <c r="AG16"/>
  <c r="AH16"/>
  <c r="AI16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G17"/>
  <c r="AH17"/>
  <c r="AI17"/>
  <c r="G16"/>
  <c r="G15"/>
  <c r="AI13"/>
  <c r="V10"/>
  <c r="T13"/>
  <c r="T12"/>
  <c r="T11"/>
  <c r="T9"/>
  <c r="Z13"/>
  <c r="Z12"/>
  <c r="Z11"/>
  <c r="AD46" l="1"/>
  <c r="AF13"/>
  <c r="AJ13" s="1"/>
  <c r="AF15"/>
  <c r="AF11"/>
  <c r="AE17"/>
  <c r="AD17"/>
  <c r="AB36"/>
  <c r="AA36"/>
  <c r="AC34"/>
  <c r="AC36" s="1"/>
  <c r="AB32"/>
  <c r="AA32"/>
  <c r="AB31"/>
  <c r="AB33" s="1"/>
  <c r="AA31"/>
  <c r="AA33" s="1"/>
  <c r="AB28"/>
  <c r="AA28"/>
  <c r="AC27"/>
  <c r="AC26"/>
  <c r="AC31" s="1"/>
  <c r="AB25"/>
  <c r="AC24"/>
  <c r="AC25" s="1"/>
  <c r="AB23"/>
  <c r="AA23"/>
  <c r="AC21"/>
  <c r="AB20"/>
  <c r="AA20"/>
  <c r="AC19"/>
  <c r="AC18"/>
  <c r="AC20" s="1"/>
  <c r="AC14"/>
  <c r="AB14"/>
  <c r="AA14"/>
  <c r="AA10"/>
  <c r="AC9"/>
  <c r="AC8"/>
  <c r="Y36"/>
  <c r="X36"/>
  <c r="Z34"/>
  <c r="Z36" s="1"/>
  <c r="Y32"/>
  <c r="X32"/>
  <c r="Y31"/>
  <c r="Y33" s="1"/>
  <c r="X31"/>
  <c r="X33" s="1"/>
  <c r="Y28"/>
  <c r="X28"/>
  <c r="Z27"/>
  <c r="Z26"/>
  <c r="Z31" s="1"/>
  <c r="Y25"/>
  <c r="Z24"/>
  <c r="Z25" s="1"/>
  <c r="Y23"/>
  <c r="X23"/>
  <c r="Z21"/>
  <c r="Y20"/>
  <c r="X20"/>
  <c r="Z19"/>
  <c r="Z18"/>
  <c r="Z20" s="1"/>
  <c r="Z14"/>
  <c r="Y14"/>
  <c r="X14"/>
  <c r="X10"/>
  <c r="Z9"/>
  <c r="Z8"/>
  <c r="V36"/>
  <c r="U36"/>
  <c r="W34"/>
  <c r="W36" s="1"/>
  <c r="V32"/>
  <c r="U32"/>
  <c r="V31"/>
  <c r="V33" s="1"/>
  <c r="U31"/>
  <c r="U33" s="1"/>
  <c r="V28"/>
  <c r="U28"/>
  <c r="W27"/>
  <c r="W26"/>
  <c r="W31" s="1"/>
  <c r="V23"/>
  <c r="U23"/>
  <c r="W21"/>
  <c r="V20"/>
  <c r="U20"/>
  <c r="W19"/>
  <c r="W18"/>
  <c r="W20" s="1"/>
  <c r="W14"/>
  <c r="V14"/>
  <c r="U14"/>
  <c r="U10"/>
  <c r="W9"/>
  <c r="W8"/>
  <c r="Q13"/>
  <c r="Q12"/>
  <c r="Q11"/>
  <c r="Q9"/>
  <c r="N13"/>
  <c r="K13"/>
  <c r="L10"/>
  <c r="G14"/>
  <c r="I14"/>
  <c r="J14"/>
  <c r="L14"/>
  <c r="M14"/>
  <c r="O14"/>
  <c r="P14"/>
  <c r="R14"/>
  <c r="S14"/>
  <c r="T14"/>
  <c r="AG14"/>
  <c r="AH14"/>
  <c r="F14"/>
  <c r="H13"/>
  <c r="F16"/>
  <c r="G17"/>
  <c r="F15"/>
  <c r="F17" s="1"/>
  <c r="AI12"/>
  <c r="AI14" s="1"/>
  <c r="AE14"/>
  <c r="AD14"/>
  <c r="N12"/>
  <c r="N14" s="1"/>
  <c r="K12"/>
  <c r="H12"/>
  <c r="H14" s="1"/>
  <c r="AI11"/>
  <c r="N11"/>
  <c r="K11"/>
  <c r="H11"/>
  <c r="AH10"/>
  <c r="AG10"/>
  <c r="R10"/>
  <c r="P10"/>
  <c r="O10"/>
  <c r="M10"/>
  <c r="J10"/>
  <c r="I10"/>
  <c r="G10"/>
  <c r="F10"/>
  <c r="AI9"/>
  <c r="N9"/>
  <c r="K9"/>
  <c r="H9"/>
  <c r="AI8"/>
  <c r="AI10" s="1"/>
  <c r="T8"/>
  <c r="Q8"/>
  <c r="N8"/>
  <c r="K8"/>
  <c r="H8"/>
  <c r="AF9" l="1"/>
  <c r="AC16"/>
  <c r="AE10"/>
  <c r="AC10"/>
  <c r="AC28"/>
  <c r="AC32"/>
  <c r="AC33" s="1"/>
  <c r="AC23"/>
  <c r="Z10"/>
  <c r="Z28"/>
  <c r="Z32"/>
  <c r="Z33" s="1"/>
  <c r="Z23"/>
  <c r="W10"/>
  <c r="W28"/>
  <c r="W32"/>
  <c r="W33" s="1"/>
  <c r="W23"/>
  <c r="Q14"/>
  <c r="AD10"/>
  <c r="AJ12"/>
  <c r="AJ14" s="1"/>
  <c r="AJ11"/>
  <c r="AF14"/>
  <c r="K14"/>
  <c r="AJ9"/>
  <c r="AJ16" s="1"/>
  <c r="H10"/>
  <c r="N10"/>
  <c r="T10"/>
  <c r="K10"/>
  <c r="Q10"/>
  <c r="AI22"/>
  <c r="AE22"/>
  <c r="AD22"/>
  <c r="G23"/>
  <c r="I23"/>
  <c r="J23"/>
  <c r="L23"/>
  <c r="M23"/>
  <c r="O23"/>
  <c r="P23"/>
  <c r="R23"/>
  <c r="S23"/>
  <c r="AG23"/>
  <c r="AH23"/>
  <c r="F23"/>
  <c r="N22"/>
  <c r="K22"/>
  <c r="AF22" s="1"/>
  <c r="H22"/>
  <c r="AI21"/>
  <c r="AE21"/>
  <c r="AE23" s="1"/>
  <c r="AD21"/>
  <c r="AD23" s="1"/>
  <c r="T21"/>
  <c r="Q21"/>
  <c r="Q23" s="1"/>
  <c r="N21"/>
  <c r="K21"/>
  <c r="K23" s="1"/>
  <c r="H21"/>
  <c r="AF16" l="1"/>
  <c r="AF17" s="1"/>
  <c r="AC17"/>
  <c r="F48"/>
  <c r="AI23"/>
  <c r="T23"/>
  <c r="N23"/>
  <c r="AJ22"/>
  <c r="H23"/>
  <c r="AF10"/>
  <c r="AJ8"/>
  <c r="AF21"/>
  <c r="AJ10" l="1"/>
  <c r="AJ15"/>
  <c r="AJ17" s="1"/>
  <c r="AF23"/>
  <c r="AJ21"/>
  <c r="AJ23" l="1"/>
  <c r="F44" l="1"/>
  <c r="F49" s="1"/>
  <c r="F41"/>
  <c r="F46" l="1"/>
  <c r="AG31"/>
  <c r="AH31"/>
  <c r="AI27"/>
  <c r="AI26"/>
  <c r="T27"/>
  <c r="T26"/>
  <c r="Q26"/>
  <c r="N27"/>
  <c r="N26"/>
  <c r="K27"/>
  <c r="K28" s="1"/>
  <c r="K26"/>
  <c r="H27"/>
  <c r="H26"/>
  <c r="G28"/>
  <c r="I28"/>
  <c r="J28"/>
  <c r="L28"/>
  <c r="M28"/>
  <c r="O28"/>
  <c r="P28"/>
  <c r="R28"/>
  <c r="S28"/>
  <c r="AD28"/>
  <c r="AE28"/>
  <c r="AG28"/>
  <c r="AH28"/>
  <c r="AI28"/>
  <c r="G31"/>
  <c r="I31"/>
  <c r="J31"/>
  <c r="K31"/>
  <c r="L31"/>
  <c r="M31"/>
  <c r="N31"/>
  <c r="O31"/>
  <c r="P31"/>
  <c r="Q31"/>
  <c r="R31"/>
  <c r="S31"/>
  <c r="T31"/>
  <c r="G32"/>
  <c r="I32"/>
  <c r="J32"/>
  <c r="L32"/>
  <c r="L33" s="1"/>
  <c r="M32"/>
  <c r="R32"/>
  <c r="S32"/>
  <c r="T32"/>
  <c r="AG32"/>
  <c r="AH32"/>
  <c r="F32"/>
  <c r="F31"/>
  <c r="F28"/>
  <c r="F33" l="1"/>
  <c r="H31"/>
  <c r="H28"/>
  <c r="AI32"/>
  <c r="G33"/>
  <c r="T33"/>
  <c r="R33"/>
  <c r="S33"/>
  <c r="J33"/>
  <c r="AI31"/>
  <c r="AH33"/>
  <c r="AG33"/>
  <c r="P33"/>
  <c r="Q33"/>
  <c r="O33"/>
  <c r="M33"/>
  <c r="I33"/>
  <c r="AF28"/>
  <c r="T28"/>
  <c r="Q28"/>
  <c r="N28"/>
  <c r="AH36"/>
  <c r="AG36"/>
  <c r="S36"/>
  <c r="R36"/>
  <c r="P36"/>
  <c r="O36"/>
  <c r="M36"/>
  <c r="L36"/>
  <c r="J36"/>
  <c r="I36"/>
  <c r="G36"/>
  <c r="F36"/>
  <c r="AI35"/>
  <c r="AE35"/>
  <c r="AD35"/>
  <c r="N35"/>
  <c r="K35"/>
  <c r="H35"/>
  <c r="AI34"/>
  <c r="AE34"/>
  <c r="AD34"/>
  <c r="T34"/>
  <c r="Q34"/>
  <c r="N34"/>
  <c r="K34"/>
  <c r="H34"/>
  <c r="AI30"/>
  <c r="N30"/>
  <c r="K30"/>
  <c r="H30"/>
  <c r="AI29"/>
  <c r="N29"/>
  <c r="K29"/>
  <c r="H29"/>
  <c r="AH25"/>
  <c r="AG25"/>
  <c r="S25"/>
  <c r="R25"/>
  <c r="P25"/>
  <c r="O25"/>
  <c r="M25"/>
  <c r="L25"/>
  <c r="J25"/>
  <c r="I25"/>
  <c r="G25"/>
  <c r="F25"/>
  <c r="AI24"/>
  <c r="AE24"/>
  <c r="AD24"/>
  <c r="T24"/>
  <c r="Q24"/>
  <c r="N24"/>
  <c r="K24"/>
  <c r="H24"/>
  <c r="AH20"/>
  <c r="AG20"/>
  <c r="S20"/>
  <c r="R20"/>
  <c r="P20"/>
  <c r="O20"/>
  <c r="M20"/>
  <c r="L20"/>
  <c r="J20"/>
  <c r="I20"/>
  <c r="G20"/>
  <c r="F20"/>
  <c r="F50" s="1"/>
  <c r="AI19"/>
  <c r="AE19"/>
  <c r="AD19"/>
  <c r="T19"/>
  <c r="Q19"/>
  <c r="N19"/>
  <c r="K19"/>
  <c r="H19"/>
  <c r="AI18"/>
  <c r="AE18"/>
  <c r="AD18"/>
  <c r="T18"/>
  <c r="Q18"/>
  <c r="N18"/>
  <c r="K18"/>
  <c r="H18"/>
  <c r="N20" l="1"/>
  <c r="AE20"/>
  <c r="K20"/>
  <c r="Q20"/>
  <c r="AD20"/>
  <c r="AI20"/>
  <c r="AF19"/>
  <c r="AF35"/>
  <c r="H20"/>
  <c r="T20"/>
  <c r="AJ27"/>
  <c r="AJ41" s="1"/>
  <c r="AJ26"/>
  <c r="AJ37" s="1"/>
  <c r="H25"/>
  <c r="N25"/>
  <c r="T25"/>
  <c r="AE25"/>
  <c r="K25"/>
  <c r="Q25"/>
  <c r="AD25"/>
  <c r="AI25"/>
  <c r="AJ31"/>
  <c r="AJ40" s="1"/>
  <c r="H32"/>
  <c r="H33" s="1"/>
  <c r="N32"/>
  <c r="N33" s="1"/>
  <c r="AE33"/>
  <c r="K32"/>
  <c r="AD33"/>
  <c r="AI33"/>
  <c r="AF18"/>
  <c r="AF24"/>
  <c r="AF34"/>
  <c r="K36"/>
  <c r="Q36"/>
  <c r="AD36"/>
  <c r="H36"/>
  <c r="N36"/>
  <c r="T36"/>
  <c r="AE36"/>
  <c r="AI36"/>
  <c r="AJ46" l="1"/>
  <c r="AJ28"/>
  <c r="AJ35"/>
  <c r="AJ19"/>
  <c r="K33"/>
  <c r="AF33"/>
  <c r="AF36"/>
  <c r="AJ34"/>
  <c r="AJ29"/>
  <c r="AJ47" s="1"/>
  <c r="AJ30"/>
  <c r="AJ43" s="1"/>
  <c r="AJ48" s="1"/>
  <c r="AF25"/>
  <c r="AJ24"/>
  <c r="AF20"/>
  <c r="AJ18"/>
  <c r="AJ20" l="1"/>
  <c r="AJ25"/>
  <c r="AJ32"/>
  <c r="AJ36"/>
  <c r="AJ33" l="1"/>
  <c r="AJ45"/>
  <c r="AJ50" s="1"/>
</calcChain>
</file>

<file path=xl/sharedStrings.xml><?xml version="1.0" encoding="utf-8"?>
<sst xmlns="http://schemas.openxmlformats.org/spreadsheetml/2006/main" count="762" uniqueCount="507">
  <si>
    <t>Wyszczególnienie</t>
  </si>
  <si>
    <t>Przychody budżetu</t>
  </si>
  <si>
    <t>Dochody ogółem</t>
  </si>
  <si>
    <t>Wydatki ogółem</t>
  </si>
  <si>
    <t>Wynik budżetu</t>
  </si>
  <si>
    <t>Rozchody budżetu</t>
  </si>
  <si>
    <t>Kwota długu</t>
  </si>
  <si>
    <t>Relacja zrównoważenia wydatków bieżących, o której mowa w art. 242 ustawy</t>
  </si>
  <si>
    <t>Wskaźnik spłaty zobowiązań</t>
  </si>
  <si>
    <t>Przeznaczenie prognozowanej nadwyżki budżetowej,  w tym na:</t>
  </si>
  <si>
    <t>Informacje uzupełniające o wybranych rodzajach wydatków budżetowych</t>
  </si>
  <si>
    <t>Finansowanie programów, projektów lub zadań realizowanych z udziałem środków, o których mowa w art. 5 ust. 1 pkt 2 i 3 ustawy</t>
  </si>
  <si>
    <t xml:space="preserve">  -  w tym środki określone w art. 5 ust. 1 pkt 2 ustawy</t>
  </si>
  <si>
    <t xml:space="preserve">  -  w tym finansowane środkami określonymi w art. 5 ust. 1 pkt 2 ustawy </t>
  </si>
  <si>
    <t xml:space="preserve">  -  w tym finansowane środkami określonymi w art. 5 ust. 1 pkt 2 ustawy</t>
  </si>
  <si>
    <t xml:space="preserve">Kwoty dotyczące przejęcia i spłaty zobowiązań po samodzielnych publicznych zakładach opieki zdrowotnej oraz pokrycia ujemnego wyniku </t>
  </si>
  <si>
    <t>Dane uzupełniające o długu i jego spłacie</t>
  </si>
  <si>
    <t>TAK</t>
  </si>
  <si>
    <t>Lp</t>
  </si>
  <si>
    <t>Nazwa przedsięwzięcia</t>
  </si>
  <si>
    <t>Cel przedsięwzięcia</t>
  </si>
  <si>
    <t>Jednostka odpowiedzialna lub koordynująca</t>
  </si>
  <si>
    <t>Okres realizacji</t>
  </si>
  <si>
    <t>Łączne nakłady finansowe (ujęte w WPF)</t>
  </si>
  <si>
    <t>limit zobowiązań</t>
  </si>
  <si>
    <t>od</t>
  </si>
  <si>
    <t>do</t>
  </si>
  <si>
    <t>1.a</t>
  </si>
  <si>
    <t xml:space="preserve"> - wydatki bieżące</t>
  </si>
  <si>
    <t>1.b</t>
  </si>
  <si>
    <t xml:space="preserve"> - wydatki majątkowe</t>
  </si>
  <si>
    <t>Wydatki na programy, projekty lub zadania związane z programami realizowanymi z udziałem środków, o których mowa w art. 5 ust. 1 pkt 2 i 3 ustawy z dnia 27 sierpnia 2009 r. o finansach publicznych (DZ. U. Nr 157, poz. 1240, z późn. zm.)</t>
  </si>
  <si>
    <t>1.3.1.1</t>
  </si>
  <si>
    <t xml:space="preserve">Pomoc techniczna realizowana w ramach Programu Rozwoju Obszarów Wiejskich  na lata 2007 - 2013. </t>
  </si>
  <si>
    <t>Departament Programów Rozwoju Obszarów Wiejskich realizuje zadania własne w ramach trzech schematów Pomocy technicznej PROW 2007 - 2013.  Celem realizacji PT jest wsparcie systemu zarządzania, promowania i informowania o PROW. Zabezpieczenie środków na ten cel jest warunkiem niezbędnym do realizacji przez Departament PROW niezbędnych działań związanych z wdrażaniem PROW 2007-2013. Zadania Departamentu w tym zakresie są wynikiem realizacji obowiązków Samorządu Województwa Podkarpackiego zapisanych w ustawie z dnia 7 marca 2007 roku o wspieraniu rozwoju obszarów wiejskich (Dz.U. nr 64 poz 427 z późn. zm.) oraz wynikają z umowy nr 11/BZD-UM09/2009 zawartej w dniu 29 stycznia 2009r. pomierzy SW i ARiMR.</t>
  </si>
  <si>
    <t xml:space="preserve">Urząd Marszałkowski Województwa Podkarpackiego </t>
  </si>
  <si>
    <t>1.3.1.2</t>
  </si>
  <si>
    <t xml:space="preserve">Pomoc techniczna realizowana w ramach Programu Operacyjnego „Zrównoważony rozwój sektora rybołówstwa i nadbrzeżnych obszarów rybackich 2007-2013" </t>
  </si>
  <si>
    <t>Oddział wdrażania PO RYBY 2007-2013 Departamentu Programów Rozwoju Obszarów Wiejskich realizuje zadania własne w ramach trzech schematów Pomocy technicznej PO RYBY 2007 - 2013.  Celem realizacji PT jest wsparcie systemu zarządzania, promowania i informowania o PO RYBY 2007 - 2013. Zabezpieczenie środków na ten cel jest warunkiem niezbędnym do realizacji przez Oddział  PO RYBY  niezbędnych działań związanych z wdrażaniem PO RYBY 2007 - 2013. Zadania Oddziału w tym zakresie są wynikiem realizacji obowiązków Samorządu Województwa Podkarpackiego zapisanych w Rozporządzeniu Ministra Rolnictwa i Rozwoju Wsi z dn. 29 września 2009r  w sprzwie warunków i sposobu wykonywania zadań instytucji zarządzającej przez samorząd województwa</t>
  </si>
  <si>
    <t>1.3.1.3</t>
  </si>
  <si>
    <t xml:space="preserve">Centrum Obsługi Inwestorów i Eksporterów w Wojew. Podkarpackim, Program Operacyjny Innowacyjna Gospodarka, Działanie 6.2 Rozwój sieci centrów obsługi inwestorów i eksporterów oraz powstanie nowych terenów inwestycyjnych </t>
  </si>
  <si>
    <t>Utworzenie Centrum Obsługi Inwestorów i Eksporterów w Województwie Podkarpackim</t>
  </si>
  <si>
    <t>1.3.1.4</t>
  </si>
  <si>
    <t>"Zakup pojazdów szynowych na potrzeby kolejowych przewozów osób w województwie podkarpackim", RPO WP na lata 2007-2013, Działanie 2.1 Infrastruktura komunikacyjna Schemat E: Infrastruktura kolejowa</t>
  </si>
  <si>
    <t>Poprawa dostępności i jakości podróżowania</t>
  </si>
  <si>
    <t>1.3.1.5</t>
  </si>
  <si>
    <t xml:space="preserve">Sieć Szerokopasmowa Polski Wschodniej - Województwo Podkarpackie </t>
  </si>
  <si>
    <t>Zbudowanie w województwie podkarpackim nowoczesnej infrastruktury publicznej bazującej na technologiach informatycznych</t>
  </si>
  <si>
    <t>1.3.1.6</t>
  </si>
  <si>
    <t xml:space="preserve">PSeAP - Podkarpacki System e-Administracji Publicznej </t>
  </si>
  <si>
    <t>Uruchomienie w skali województwa jednorodnego systemu obiegu dokumentów i zarządzania sprawami oraz zdalnych usług</t>
  </si>
  <si>
    <t xml:space="preserve">          </t>
  </si>
  <si>
    <t>1.3.1.7</t>
  </si>
  <si>
    <t xml:space="preserve">Podkarpacki System Informacji Medycznej” "PSIM" </t>
  </si>
  <si>
    <t>Uruchomienie w skali województwa spójnego systemu wspierającego zarządzanie i funkcjonowanie opieki zdrowotnej w placówkach służby zdrowia</t>
  </si>
  <si>
    <t>1.3.1.8</t>
  </si>
  <si>
    <t xml:space="preserve">Projekty pomocy technicznej - RPO WP </t>
  </si>
  <si>
    <t>Zapewnienie prawidłowej obsługi wdrażania RPO WP</t>
  </si>
  <si>
    <t>1.3.1.9</t>
  </si>
  <si>
    <t xml:space="preserve">System Informacji o Funduszach Europejskich- Program Operacyjny Pomoc Techniczna </t>
  </si>
  <si>
    <t>Realizacja zadania polegająca na prowadzeniu Głównego Punktu Informacyjnego przy Urzędzie Marszałkowskim Województwa Podkarpackiego oraz koordynacja, promocja, monitoring, kontrola oraz ocena działalności sieci Lokalnych Punktów Informacyjnych -Program Operacyjny Pomoc Techniczna</t>
  </si>
  <si>
    <t>Urząd Marszałkowski Województwa Podkarpackiego</t>
  </si>
  <si>
    <t>1.3.1.10</t>
  </si>
  <si>
    <t>Projekt 1031 R4 TOURAGE</t>
  </si>
  <si>
    <t>Wzmocnienie regionalnych gospodarek poprzez rozwój turystyki seniorów oraz wsparcie dla rozwiązań umożliwiających aktywne i zdrowe starzenie się, poprzez wymianę dobrych praktyk i doświadczeń pomiędzy regionami partnerskimi</t>
  </si>
  <si>
    <t>1.3.1.11</t>
  </si>
  <si>
    <t>Projekt 1130 R4 MOG</t>
  </si>
  <si>
    <t>Stworzenie dokumentu "przewodnika" odnoszącego się do problematyki zrównoważonego transportu na obszarach wiejskich</t>
  </si>
  <si>
    <t>1.3.1.12</t>
  </si>
  <si>
    <t>Projekt pn. Edukacja skuteczna, przyjazna, nowoczesna - rozwój kompetencji kadry zarządzającej i pedagogicznej szkół i placówek oświatowych w województwie podkarpackim realizowanym w ramach Programu Operacyjnego Kapitał Ludzki, Priorytet IX Rozwój wykształcenia i kompetencji w regionach, działanie 9.4 Wysoko wykwalifikowane kadry systemu oświaty</t>
  </si>
  <si>
    <t>Dostosowanie kompetencji i kwalifikacji nauczycieli i kadry zarządzającej województwa podkarpackiego do wymagań nowej podstawy programowej przez przeszkolenie 5000 nauczycieli (w tym kadry zarządzającej)</t>
  </si>
  <si>
    <t xml:space="preserve">Podkarpackie Centrum Edukacji Nauczycieli w Rzeszowie </t>
  </si>
  <si>
    <t>1.3.1.13</t>
  </si>
  <si>
    <t>"Podkarpacie stawia na zawodowców" - Projekt systemowy</t>
  </si>
  <si>
    <t>Wzmocnienie atrakcyjności i podniesienie jakości oferty edukacyjnej szkół i placówek oświatowych prowadzących kształcenie zawodowe (z wyłączeniem kształcenia osób dorosłych), służące podniesieniu zdolności uczniów do przyszłego zatrudnienia</t>
  </si>
  <si>
    <t>Wojewódzki Urząd Pracy w Rzeszowie</t>
  </si>
  <si>
    <t xml:space="preserve">Szwajcarsko Polski Program Współpracy </t>
  </si>
  <si>
    <t>Zmniejszenie różnic społeczno - gospodarczych istniejących pomiędzy Polską a wyżej rozwiniętymi państwami UE oraz różnic na terytorium Polski pomiędzy ośrodkami miejskimi a regionami słabo rozwiniętymi pod względem strukturalnym</t>
  </si>
  <si>
    <t>Regionalny Ośrodek Polityki Społecznej w Rzeszowie, ul. Hetmańska 120</t>
  </si>
  <si>
    <t>Projekt pn: Technologie cyfrowe jako systemowe narzędzie wspomagające realizację programów rozwojowych oraz podnoszące jakość i atrakcyjność oferty edukacyjnej szkół Podkarpacia realizowany w ramach Programu Operacyjnego Kapitał Ludzki, Priorytet IX Rozwój wykształcenia i kompetencji w regionach, działanie 9.1. Wyrównywanie szans edukacyjnych i zapewnienie jakości usług edukacyjnych świadczonych w systemie oświaty, Poddziałanie 9.1.2 Wyrównywanie szans edukacyjnych uczniów z grup o utrudnionym dostępie do edukacji oraz zmniejszanie różnic w jakości usług edukacyjnych</t>
  </si>
  <si>
    <t>Stworzenie warunków równych szans edukacyjnych poprzez udzielenie wsparcia na rzecz instytucji systemu oświaty oraz osób potykających na bariery o charakterze środowiskowym, ekonomicznym, geograficznym i zdrowotnym utrudniające dostęp do usług edukacyjnych</t>
  </si>
  <si>
    <t xml:space="preserve">Program Operacyjny Kapitał Ludzki - Pomoc Techniczna </t>
  </si>
  <si>
    <t>Zapewnienie prawidłowej obsługi wdrażania POKL</t>
  </si>
  <si>
    <t>1.1.2.1</t>
  </si>
  <si>
    <t>Budowa zbiornika retencyjnego w miejscowości Borowa Góra, woj. podkarpackie</t>
  </si>
  <si>
    <t xml:space="preserve"> Budowa 1 zbiornika retencyjnego w Borowej Górze. Zabezpieczenie ludności, mienia i gospodarki przed negatywnymi skutkami powodzi i zapewnienie trwałości projektu. 
Program Rozwoju Obszarów Wiejskich</t>
  </si>
  <si>
    <t xml:space="preserve">Podkarpacki Zarząd Melioracji i Urządzeń Wodnych 
</t>
  </si>
  <si>
    <t>1.1.2.2</t>
  </si>
  <si>
    <t xml:space="preserve">Rozbudowa (2,732 km) i budowa obustronnego obwałowania  lewego wału rzeki Wisłoki na dł. 0,42 km. Zabezpieczenie ludności, mienia i gospodarki przed negatywnymi skutkami powodzi i zapewnienie trwałości projektu. Program Rozwoju Obszarów Wiejskich
</t>
  </si>
  <si>
    <t xml:space="preserve">Podkarpaci Zarząd Melioracji i Urządzeń Wodnych </t>
  </si>
  <si>
    <t>1.1.2.3</t>
  </si>
  <si>
    <t>"Odbudowa potoku Lubcza w km 2+640-6+675 na długości 4,035 km oraz udrożnienie koryta potoku Lubcza w rejonie 4 stopni betonowych w km 0+400; 1+280; 7+050; 7+700 w mieście Rzeszów – Zwięczyca II, oraz w miejscowościach: Racławówka, Niechobrz, Boguchwała, gm. Boguchwała, woj. podkarpackie".  Zadanie ujęte w ramach zlewni: Ochrona przed powodzią w zlewni rzeki Wisłok, w tym budowa zbiornika retencyjnego Rudawka Rymanowska i zabezpieczenie przed powodzią miasta Krosno</t>
  </si>
  <si>
    <t>Odbudowa na dł. 4,035 km. i udrożnienie koryta potoku Lubcza w rejonie 4 stopni betonowych. Zabezpieczenie ludności, mienia i gospodarki przed negatywnymi skutkami powodzi i zapewnienie trwałości projektu. Program Rozwoju Obszarów Wiejskich</t>
  </si>
  <si>
    <t>1.1.2.4</t>
  </si>
  <si>
    <t>Rozbudowa i przeciwfiltracyjne zabezpieczenie prawego wału rzeki Nowy Breń na dł. 1,832 km. Zabezpieczenie ludności, mienia i gospodarki przed negatywnymi skutkami powodzi i zapewnienie trwałości projektu. Program Rozwoju Obszarów Wiejskich</t>
  </si>
  <si>
    <t>1.1.2.5</t>
  </si>
  <si>
    <t xml:space="preserve">"San I Etap I - rozbudowa i przeciwfiltracyjne zabezpieczenie prawego wału rzeki San w km 2+215 - 9+417, na długości 7,202 km, na terenie gminy Radomyśl nad Sanem, woj. podkarpackie". Zadanie ujęte w ramach zlewni: Zabezpieczenie przed zagrożeniem powodziowym doliny Wisły na odcinku od ujścia Wisłoki do ujścia Sanny </t>
  </si>
  <si>
    <t>Rozbudowa i przeciwfiltracyjne zabezpieczenie prawego wału rzeki San na dł. 7,202 km. Zabezpieczenie ludności, mienia i gospodarki przed negatywnymi skutkami powodzi i zapewnienie trwałości projektu. Program Rozwoju Obszarów Wiejskich</t>
  </si>
  <si>
    <t>1.1.2.6</t>
  </si>
  <si>
    <t>1.1.2.7</t>
  </si>
  <si>
    <t>1.1.2.8</t>
  </si>
  <si>
    <t>Zaprojektowanie i budowa suchego zbiornika przeciwpowodziowego (polderu przepływowego) pn. "Kańczuga" na rzece Mleczka Kańczudzka na terenie gminy Jawornik Polski oraz miasta i gminy Kańczuga</t>
  </si>
  <si>
    <t xml:space="preserve">Zapewnienie ochrony przeciwpowodziowej miejscowościom położonym poniżej planowanego zbiornika suchego wzdłuż rzeki Mleczki Kańczudzkiej 
a następnie rzeki Mleczki Regionalny Program Operacyjny Województwa Podkarpackiego 2007 – 2013
</t>
  </si>
  <si>
    <t>1.1.2.9</t>
  </si>
  <si>
    <t>1.1.2.10</t>
  </si>
  <si>
    <t>1.1.2.11</t>
  </si>
  <si>
    <t>1.1.2.12</t>
  </si>
  <si>
    <t>"Zakup taboru kolejowego do obsługi połączeń międzywojewódzkich realizowanych przez województwa: małopolskie, podkarpackie, śląskie, świętokrzyskie", POIiŚ na lata 2007-2013 Działanie 7.1 Rozwój Transportu Kolejowego</t>
  </si>
  <si>
    <t>1.1.2.13</t>
  </si>
  <si>
    <t>Rozbudowa dr. woj. Nr 855 Olbięcin - Zaklików - Stalowa Wola odc. Granica Województwa - Stalowa Wola</t>
  </si>
  <si>
    <t xml:space="preserve"> Cele "Infrastruktura techniczna i informatyczna"  Poprawa dostępności i jakości infrastruktury transportowe</t>
  </si>
  <si>
    <t xml:space="preserve">Podkarpacki Zarząd Dróg Wojewódzkich w Rzeszowie </t>
  </si>
  <si>
    <t>1.1.2.14</t>
  </si>
  <si>
    <t xml:space="preserve">Rozbudowa dr. woj. Nr  880 Jarosław - Pruchnik </t>
  </si>
  <si>
    <t>Cele "Infrastruktura techniczna i informatyczna"  Poprawa dostępności i jakości infrastruktury transportowej</t>
  </si>
  <si>
    <t>1.1.2.15</t>
  </si>
  <si>
    <t>Rozbudowa drogi wojewódzkiej Nr 869 łączącej węzeł A-4 Rzeszów Zachodni z węzłem S-19 Jasionka, połączonej w sposób bezkolizyjny z istniejącymi drogami krajowymi Nr 9 Radom - Barwinek i Nr 19 Kuźnica - Rzeszów i linią kolejową L-71</t>
  </si>
  <si>
    <t>1.1.2.16</t>
  </si>
  <si>
    <t xml:space="preserve">Likwidacja barier rozwojowych - most na Wiśle z rozbudową drogi wojewódzkiej Nr 764 oraz połączeniem z drogą wojewódzką Nr 875 </t>
  </si>
  <si>
    <t>Stworzenie dogodnych powiązań komunikacyjnych województw Polski Wschodniej</t>
  </si>
  <si>
    <t>1.1.2.17</t>
  </si>
  <si>
    <t>Budowa drogi obwodowej Mielca w ciągu drogi wojewódzkiej nr 985 Nagnajów - Dębica przebiegającej od miejscowości Tuszów Narodowy w km 20+636 do ulicy Dębickiej w km 38+522 wraz z niezbędną infrastrukturą techniczną, budowlami i urządzeniami budowlanymi</t>
  </si>
  <si>
    <t>1.1.2.18</t>
  </si>
  <si>
    <t>Trasy rowerowe w Polsce Wschodniej</t>
  </si>
  <si>
    <t>Kompleksowy projekt zakładający utworzenie ponadregionalnej trasy rowerowej w pięciu województwach Polski Wschodniej</t>
  </si>
  <si>
    <t>1.1.2.19</t>
  </si>
  <si>
    <t>1.1.2.20</t>
  </si>
  <si>
    <t>1.1.2.21</t>
  </si>
  <si>
    <t>1.1.2.22</t>
  </si>
  <si>
    <t>1.1.2.23</t>
  </si>
  <si>
    <t>1.1.2.24</t>
  </si>
  <si>
    <t>Budowa Centrum Wystawienniczo - Kongresowego Województwa Podkarpackiego</t>
  </si>
  <si>
    <t>Funkcjonowanie centrum jako ośrodka wspomagającego wdrażanie programów i projektów służących wzrostowi konkurencyjności i atrakcyjności regionów Polski Wschodniej</t>
  </si>
  <si>
    <t>1.1.2.25</t>
  </si>
  <si>
    <t>1.1.2.26</t>
  </si>
  <si>
    <t>1.1.2.27</t>
  </si>
  <si>
    <t>Wydatki na programy, projekty lub zadania związane z umowami partnerstwa publiczno - prywatnego; z tego:</t>
  </si>
  <si>
    <t>Wydatki na programy, projekty lub zadania pozostałe (inne niż wymienione w pkt 1.1 i 1.2), z tego:</t>
  </si>
  <si>
    <t>Zabezpieczenie ludności, mienia i gospodarki przed negatywnymi skutkami powodzi i zapewnienie trwałości projektu</t>
  </si>
  <si>
    <t>Podkarpacki Zarząd Melioracji i Urządzeń Wodnych w Rzeszowie</t>
  </si>
  <si>
    <t>Program Operacyjny Kapitał Ludzki, Priorytety VI-IX (z wyłączeniem projektu własnego WUP w ramach Poddziałania 8.1.4 PO KL oraz działania 9.2 PO KL)</t>
  </si>
  <si>
    <t>Program Operacyjny Kapitał Ludzki, Priorytety VI-IX - dotacje dla beneficjentów programu</t>
  </si>
  <si>
    <t xml:space="preserve">Wojewódzki Urząd Pracy </t>
  </si>
  <si>
    <t>RPO WP na lata 2007-2013 - Oś I ÷ VII  - dotacje dla beneficjentów programu</t>
  </si>
  <si>
    <t xml:space="preserve">Utrzymanie zespołów trakcyjnych </t>
  </si>
  <si>
    <t xml:space="preserve">Utrzymanie zespołów trakcyjnych POliŚ </t>
  </si>
  <si>
    <t>Tworzenie opracowań kartograficznych na podstawie bazy danych obiektów topograficznych (BDOT10k) z terenu województwa podkarpackiego</t>
  </si>
  <si>
    <t>Mapy topograficzne dla obszaru województwa podkarpackiego</t>
  </si>
  <si>
    <t xml:space="preserve">Wojewódzki Ośrodek Dokumentacji Geodezyjnej i Kartograficznej w Rzeszowie </t>
  </si>
  <si>
    <t xml:space="preserve">Promocja Województwa Podkarpackiego przy wykorzystaniu działalności przewoźników lotniczych, jako platformy nowoczesnego systemu  przekazywania informacji o regionie </t>
  </si>
  <si>
    <t xml:space="preserve">Promocja Województwa Podkarpackiego </t>
  </si>
  <si>
    <t>Promocja gospodarcza i turystyczna Województwa Podkarpackiego za pośrednictwem przewoźnika lotniczego w Europie</t>
  </si>
  <si>
    <t xml:space="preserve">Pogram wspierania edukacji uzdolnionej młodzieży "Nie zagubić talentu" - stypendia. </t>
  </si>
  <si>
    <t>Wspieranie edukacji młodzieży z województwa podkarpackiego</t>
  </si>
  <si>
    <t xml:space="preserve">Wojewódzki Program Pomocy Społecznej </t>
  </si>
  <si>
    <t>Łagodzenie skutków ubóstwa</t>
  </si>
  <si>
    <t xml:space="preserve">Wojewódzki Program Na Rzecz Wyrównywania Szans Os. Niepełn. i Przeciwdz. Ich Wykluczeniu Społ. Na lata 2008-2020 </t>
  </si>
  <si>
    <t>Wyrównywanie szans osób niepełnosprawnych</t>
  </si>
  <si>
    <t>1.3.2.</t>
  </si>
  <si>
    <t>1.3.2.1</t>
  </si>
  <si>
    <t>1.3.2.2</t>
  </si>
  <si>
    <t>1.3.2.3</t>
  </si>
  <si>
    <t>1.3.2.4</t>
  </si>
  <si>
    <t xml:space="preserve">Przygotowanie i realizacja budowy  północnej obwodnicy miasta Sokołowa Małopolskiego, celem dodatkowego skomunikowania z drogą wojewódzką Nr 875 Mielec – Kolbuszowa – Sokołów Małopolski – Leżajsk </t>
  </si>
  <si>
    <t>1.3.2.5</t>
  </si>
  <si>
    <t>Opracowanie dokumentacji projektowych i uzyskanie decyzji o zezwoleniu na realizację inwestycji drogowych</t>
  </si>
  <si>
    <t>Poprawa powiązań komunikacyjnych i systemu komunikacji publicznej w województwie</t>
  </si>
  <si>
    <t>1.3.2.6</t>
  </si>
  <si>
    <t xml:space="preserve">Muzeum Polaków ratujących Żydów na Podkarpaciu im. Rodziny Ulmów w Markowej </t>
  </si>
  <si>
    <t>Muzeum Polaków ratujących Żydów na Podkarpaciu im. Rodziny Ulmów w Markowej</t>
  </si>
  <si>
    <t xml:space="preserve">Muzeum-Zamek w Łańcucie </t>
  </si>
  <si>
    <t>1.1.1.1</t>
  </si>
  <si>
    <t>1.1.1.2</t>
  </si>
  <si>
    <t>1.1.1.3</t>
  </si>
  <si>
    <t>1.1.1.4</t>
  </si>
  <si>
    <t>1.1.1.5</t>
  </si>
  <si>
    <t>1.1.1.6</t>
  </si>
  <si>
    <t>1.1.1.7</t>
  </si>
  <si>
    <t>1.1.1.8</t>
  </si>
  <si>
    <t>1.1.1.9</t>
  </si>
  <si>
    <t>1.1.1.10</t>
  </si>
  <si>
    <t>1.1.1.11</t>
  </si>
  <si>
    <t>1.1.1.12</t>
  </si>
  <si>
    <t>1.1.1.13</t>
  </si>
  <si>
    <t>1.1.1.14</t>
  </si>
  <si>
    <t>1.1.1.15</t>
  </si>
  <si>
    <t>1.1.1.16</t>
  </si>
  <si>
    <t>Utrzymanie urządzeń melioracji wodnych podstawowych - rzek Szuwarka - Gołębiówka i Świerkowiec</t>
  </si>
  <si>
    <t>E - usługi w nowoczesnej bibliotece</t>
  </si>
  <si>
    <t>Przygotowanie dokumentacji i terenu pod inwestycje - teren województwa podkarpackiego. 
Zadanie ujęte w ramach zlewni: Zabezpieczenie przed zagrożeniem powodziowym doliny Wisły na odcinku od ujścia Wisłoki do ujścia Sanny</t>
  </si>
  <si>
    <t>Rekompensata należna przewoźnikowi z tytułu wykonywania kolejowych przewozów osób - w ramach użyteczności publicznej</t>
  </si>
  <si>
    <t>Poprawa dostępności do nowoczesnej oferty bibliotecznej dla czytelników, poprzez wykorzystanie e-usług skierowanych do społeczności miasta Rzeszowa i regionu Podkarpacia</t>
  </si>
  <si>
    <t>Wojewódzka i Miejska Biblioteka Publiczna w Rzeszowie</t>
  </si>
  <si>
    <t>1.3.2.7</t>
  </si>
  <si>
    <t>Opracowanie dokumentacji projektowych m.in. projektów budowlano - wykonawczych oraz innych niezbędnych dokumentacji, wykup nieruchomości gruntowych</t>
  </si>
  <si>
    <t>1.3.2.8</t>
  </si>
  <si>
    <t>1.3.1.14</t>
  </si>
  <si>
    <t>Remonty cząstkowe nawierzchni</t>
  </si>
  <si>
    <t>Podkarpacki Zarząd Dróg Wojewódzkich w Rzeszowie</t>
  </si>
  <si>
    <t xml:space="preserve">Zimowe utrzymanie dróg </t>
  </si>
  <si>
    <t>1.1</t>
  </si>
  <si>
    <t>1.1.1</t>
  </si>
  <si>
    <t>1.1.2</t>
  </si>
  <si>
    <t>1.1.3.1</t>
  </si>
  <si>
    <t>1.2</t>
  </si>
  <si>
    <t>1.2.1</t>
  </si>
  <si>
    <t>1.2.2</t>
  </si>
  <si>
    <t>2.1.1.1</t>
  </si>
  <si>
    <t>2.1.3.1</t>
  </si>
  <si>
    <t>5.1.1.1</t>
  </si>
  <si>
    <t>12.2.1.1</t>
  </si>
  <si>
    <t>Łęg III - rozbudowa lewego wału rzeki Łęg w km 5+000-7+580 na dł. 2,58 km oraz prawego wału w km 5+200-11+000 na dł. 5.80 km na terenie gm. Gorzyce i Zaleszany. Zadanie ujęte w ramach zlewni: Zabezpieczenie przed zagrożeniem powodziowym doliny Wisły na odcinku od ujścia Wisłoki do ujścia Sanny</t>
  </si>
  <si>
    <t>Trześniówka III - rozbudowa lewego wału rzeki Trześniówki w km 8+280-13+132 na dł. 4,852 km oraz prawego wału w km 7+678-12+942 na dł. 5,264 km, na terenie gm. Tarnobrzeg i gm. Grębów. 
Zadanie ujęte w ramach zlewni: Zabezpieczenie przed zagrożeniem powodziowym doliny Wisły na odcinku od ujścia Wisłoki do ujścia Sanny</t>
  </si>
  <si>
    <t>San II - rozbudowa i przeciwfiltracyjne zabezpieczenie lewego wału rzeki San w km 4+438-9+390, na długości 4,952 km, na terenie gminy Zaleszany. Zadanie ujęte w ramach zlewni: Ochrona przed powodzią w zlewni rz. San (bez zlewni Wisłoka I Tanwi) w tym zabezpieczenie przed powodzią miasta Przemyśl</t>
  </si>
  <si>
    <t xml:space="preserve">Rozbudowa lewego wału na dł. 2,58 km oraz prawego wału rzeki Łęg na dł. 5,8 km. Zabezpieczenie ludności, mienia i gospodarki przed negatywnymi skutkami powodzi i zapewnienie trwałości projektu. </t>
  </si>
  <si>
    <t>1.3.2.9</t>
  </si>
  <si>
    <t>Rozbudowa lewego wału na dł. 4,852 km oraz prawego wału rzeki Trześniówki na dł. 5,264 km. 
Zabezpieczenie ludności, mienia i gospodarki przed negatywnymi skutkami powodzi i zapewnienie trwałości projektu.</t>
  </si>
  <si>
    <t xml:space="preserve">Rozbudowa i przeciwfiltracyjne zabezpieczenie lewego wału rzeki San na dł. 4,952 km.
Zabezpieczenie ludności, mienia i gospodarki przed negatywnymi skutkami powodzi i zapewnienie trwałości projektu. 
Program Rozwoju Obszarów Wiejskich. </t>
  </si>
  <si>
    <t>1.1.2.28</t>
  </si>
  <si>
    <t>Szkolenie i specjalistyczne doradztwo dla kadr instytucji pomocy społecznej działających na terenie województwa podkarpackiego powiązane z potrzebami oraz specyfiką realizowanych zadań. 
Program Operacyjny Kapitał Ludzki 2007 - 2013 
WND-PO KL.07.01.03-18-001/09</t>
  </si>
  <si>
    <t>Szkolenie i specjalistyczne doradztwo dla kadr instytucji pomocy społecznej działających na terenie województwa podkarpackiego</t>
  </si>
  <si>
    <t>Dziedzictwo Archeologiczne Regionów szansą na rozwój turystyki</t>
  </si>
  <si>
    <t>Utworzenie nowej strakcji turystycznej w Skansenie Archeologicznym Karpacka Troja w Trzcinicy.</t>
  </si>
  <si>
    <t>1.1.1.17</t>
  </si>
  <si>
    <t>1.3.2.10</t>
  </si>
  <si>
    <t>Muzeum Podkarpackie w Krośnie</t>
  </si>
  <si>
    <t>Celem przedsięwzięcia jest wzmocnienie potencjału instytucjonalnego Regionalnego Obserwatorium Terytorialnego, podniesienia jakości monitorowania polityk publicznych w województwie oraz wzmocnienie współpracy i wymiany informacji w ramach sieci podmiotów odpowiedzialnych za monitorowanie polityk publicznych w województwie podkarpackim.</t>
  </si>
  <si>
    <t>Realizacja projektu: "Wzmocnienie w samorządzie województwa podkarpackiego systemu monitorowania polityk publicznych i wymiany informacji w oparciu o Regionalne Obserwatorium Terytorialne"</t>
  </si>
  <si>
    <t xml:space="preserve">Zakup i modernizacja pojazdów szynowych </t>
  </si>
  <si>
    <t>1.2.2.1</t>
  </si>
  <si>
    <t>1.2.1.1</t>
  </si>
  <si>
    <t xml:space="preserve">Zaprojektowanie i budowa lewostronnego obwałowania rzeki Wisłoki w km 53+800 – 55+600 w miejscowościach: Zawierzbie, Żyraków, na terenie gminy Żyraków, województwo podkarpackie </t>
  </si>
  <si>
    <t>Zapewnienie bezpieczeństwa przeciwpowodziowego na odcinku 53+800 - 55+600 rzeki Wisłoki w miejscowościach Zawierzbie oraz Żyraków
Regionalny Program Operacyjny Województwa Podkarpackiego 2007 - 2013</t>
  </si>
  <si>
    <t>1.1.2.29</t>
  </si>
  <si>
    <t>Ubezpieczenie pojazdów szynowych</t>
  </si>
  <si>
    <t>Ubezpieczenie pojazdów szynowych stanowiących mienie województwa</t>
  </si>
  <si>
    <t>Analiza sytuacji rynkowej w krajowym transporcie drogowym</t>
  </si>
  <si>
    <t>Wykonanie ustawy o publicznym transporcie drogowym</t>
  </si>
  <si>
    <t>1.3.1.15</t>
  </si>
  <si>
    <t>1.3.1.16</t>
  </si>
  <si>
    <t xml:space="preserve">Projekt pn. "Program stypendialny dla uczniów szczególnie uzdolnionych z terenu województwa podkarpackiego w roku szkolnym 2013/2014" realizowany w ramach Programu Operacyjnego Kapitał Ludzki, Priorytet IX Rozwój wykształcenia i kompetencji w regionach, działanie 9.1 Wyrównywanie szans edukacyjnych i zapewnienie wysokiej jakości usług edukacyjnych świadczonych w systemie oświaty, poddziałanie 9.1.3 Pomoc stypendialna dla uczniów szczególnie uzdolnionych </t>
  </si>
  <si>
    <t>Rozbudowa drogi wojewódzkiej Nr 985 Nagnajów - Baranów Sandomierski - Mielec - Dębica na odc. Mielec - Dębica etap II</t>
  </si>
  <si>
    <t>Rozbudowa drogi wojewódzkiej Nr 892 Zagórz - Komańcza i drogi wojewódzkiej 897 Tylawa - Komańcza - Radoszyce - Cisna - Ustrzyki Górne - Wołosate - Granica Państwa odcinek Komańcza - Radoszyce</t>
  </si>
  <si>
    <t>1.1.2.30</t>
  </si>
  <si>
    <t>Wypłata stypendiów dla uczniów</t>
  </si>
  <si>
    <t>1.1.1.18</t>
  </si>
  <si>
    <t>1.1.2.31</t>
  </si>
  <si>
    <t>Budowa zbiornika retencyjnego w miejscowości Rzeczyca Długa, gm. Radomyśl n/Sanem, woj. podkarpackie</t>
  </si>
  <si>
    <t>Zabezpieczenie przed powodzią osiedla Rzochów - budowa nowego prawego wału rzeki Wisłoki w km 26+533 - 28+639 na terenie miasta Mielca i gminy Przecław. 
Zadanie ujęte w ramach zlewni:
Ochrona przed powodzią w zlewni Wisłoki, w tym budowa zbiorników retencyjnych Kąty-Myscowa oraz Dukla</t>
  </si>
  <si>
    <t>Zabezpieczenie przed powodzią miasta Rzeszowa i gm. Tyczyn poprzez kształtowanie koryta rzeki Strug, w tym przedsięwzięcie inwestycyjne: Strug-etap I-odcinkowa przebudowa-kształtowanie przekroju podłużnego i poprzecznego koryta rzeki Strug na długości 8,62 km na terenie miejscowości: Rzeszów, gm. Rzeszów, Tyczyn, gm. Tyczyn, woj. podkarpackie</t>
  </si>
  <si>
    <t>1.3.2.11</t>
  </si>
  <si>
    <t>Budowa 1 zbiornika retencyjnego w rzeczycy Długiej. Zabezpieczenie ludności, mienia i gospodarki przed negatywnymi skutkami powodzi i zapewnienie trwałości projektu.
Program Rozwoju obszarów Wiejskich</t>
  </si>
  <si>
    <t xml:space="preserve">Podkarpacki Zarząd Melioracji i Urządzeń Wodnych </t>
  </si>
  <si>
    <t>Budowa nowego prawego obwałowania rzeki Wisłoki na dł. 2,106 km. Zabezpieczenie ludności, mienia i gospodarki przed negatywnymi skutkami powodzi i zapewnienie trwałości projektu.</t>
  </si>
  <si>
    <t>1.3.2.12</t>
  </si>
  <si>
    <t>1.3.2.13</t>
  </si>
  <si>
    <t>1.3.1.17</t>
  </si>
  <si>
    <t>"Wisłoka – Boża Wola – rozbudowa lewego wału Wisłoki w km 4+115 -6+737 oraz w km 0+000-0+230 wraz z budową obustronnych wałów cofkowych na potoku Kiełkowskim o długości 150 m - Etap I". Zadanie ujęte w ramach zlewni: Ochrona przed powodzią w zlewni Wisłoki, w tym budowa zbiorników retencyjnych Kąty-Myscowa oraz Dukla</t>
  </si>
  <si>
    <t xml:space="preserve"> "Nowy Breń II - rozbudowa i przeciwfiltracyjne zabezpieczenie prawego wału rzeki Nowy Breń w km 2+487-4+319, na długości 1,832 km w miejscowościach: Słupiec, Ziempniów i Otałęż Część I: km 2+764 - 4+319, na długości 1,555 km w miejscowości Ziempniów i Otałęż woj. podkarpackie".  
Zadanie ujęte w ramach zlewni: Zabezpieczenie przed zagrożeniem powodziowym doliny Wisły na odcinku od ujścia Dunajca do ujścia Wisłoki</t>
  </si>
  <si>
    <t>WIELOLETNIA PROGNOZA FINANSOWA WOJEWÓDZTWA PODKARPACKIEGO NA LATA 2014 - 2025</t>
  </si>
  <si>
    <t xml:space="preserve"> Ochrona przeciwpowodziowa aglomeracji Rzeszów</t>
  </si>
  <si>
    <t>melioracje</t>
  </si>
  <si>
    <t>drogi</t>
  </si>
  <si>
    <t>informatyczne</t>
  </si>
  <si>
    <t>b</t>
  </si>
  <si>
    <t>m</t>
  </si>
  <si>
    <t>pozostałe</t>
  </si>
  <si>
    <t>RPO WP na lata 2007-2013 - Oś I ÷ VII</t>
  </si>
  <si>
    <t>1.3</t>
  </si>
  <si>
    <t>1.3.1</t>
  </si>
  <si>
    <t>L.p.</t>
  </si>
  <si>
    <t>Wykonanie 2011</t>
  </si>
  <si>
    <t>Wykonanie 2012</t>
  </si>
  <si>
    <t>Plan 3 kw. 2013</t>
  </si>
  <si>
    <t>Wykonanie 2013</t>
  </si>
  <si>
    <t>Prognoza 2014</t>
  </si>
  <si>
    <t>Prognoza 2015</t>
  </si>
  <si>
    <t>Prognoza 2016</t>
  </si>
  <si>
    <t>Prognoza 2017</t>
  </si>
  <si>
    <t>Prognoza 2018</t>
  </si>
  <si>
    <t>Prognoza 2019</t>
  </si>
  <si>
    <t>Prognoza 2020</t>
  </si>
  <si>
    <t>Prognoza 2021</t>
  </si>
  <si>
    <t>Prognoza 2022</t>
  </si>
  <si>
    <t>Prognoza 2023</t>
  </si>
  <si>
    <t>Prognoza 2024</t>
  </si>
  <si>
    <t>Prognoza 2025</t>
  </si>
  <si>
    <t>12.1.1.1</t>
  </si>
  <si>
    <t>Lp.</t>
  </si>
  <si>
    <t>Lp. z zał nr 2 do WPF</t>
  </si>
  <si>
    <t>Źródło finansowania</t>
  </si>
  <si>
    <t>Wartość zadania ogółem</t>
  </si>
  <si>
    <t>razem</t>
  </si>
  <si>
    <t>wnioskowane zmiany</t>
  </si>
  <si>
    <t>po zmianach</t>
  </si>
  <si>
    <t>środki własne</t>
  </si>
  <si>
    <t xml:space="preserve">razem </t>
  </si>
  <si>
    <t>Budowa wschodniej obwodnicy miasta Brzozowa - w ciągu drogi wojewódzkiej Nr 886 Domaradz - Brzozów - Sanok</t>
  </si>
  <si>
    <t>Podkarpaci Zarząd Dróg Wojewódzkich w Rzeszowie</t>
  </si>
  <si>
    <t>Dochody bieżące, w tym:</t>
  </si>
  <si>
    <t>dochody z tytułu udziału we wpływach z podatku dochodowego od osób fizycznych</t>
  </si>
  <si>
    <t>dochody z tytułu udziału we wpływach z podatku dochodowego od osób prawnych</t>
  </si>
  <si>
    <t>1.1.3</t>
  </si>
  <si>
    <t>podatki i opłaty</t>
  </si>
  <si>
    <t>z podatku od nieruchomości</t>
  </si>
  <si>
    <t>1.1.4</t>
  </si>
  <si>
    <t>z subwencji ogólnej</t>
  </si>
  <si>
    <t>1.1.5</t>
  </si>
  <si>
    <t>z tytułu dotacji i środków przeznaczonych na cele bieżące</t>
  </si>
  <si>
    <t>Dochody majątkowe, w tym:</t>
  </si>
  <si>
    <t>ze sprzedaży majątku</t>
  </si>
  <si>
    <t>z tytułu dotacji oraz środków przeznaczonych na inwestycje</t>
  </si>
  <si>
    <t>2.1</t>
  </si>
  <si>
    <t>Wydatki bieżące, w tym:</t>
  </si>
  <si>
    <t>2.1.1</t>
  </si>
  <si>
    <t>z tytułu poręczeń i gwarancji</t>
  </si>
  <si>
    <t>w tym: gwarancje i poręczenia polegające wyłączeniu z limitu spłaty zobowiązań, o którym mowa w art. 243 ustawy</t>
  </si>
  <si>
    <t>2.1.2</t>
  </si>
  <si>
    <t>na spłatę przejętych zobowiązań samodzielnego publicznego zakładu opieki zdrowotnej przekształconego na zasadach określonych w przepisach o działalności leczniczej, w wysokości w jakiej nie podlegają sfinansowaniu dotacją z budżetu państwa</t>
  </si>
  <si>
    <t>2.1.3</t>
  </si>
  <si>
    <t>wydatki na obsługę długu</t>
  </si>
  <si>
    <t xml:space="preserve">w tym: odsetki i dyskonto określone w art. 243 ust. 1 ustawy </t>
  </si>
  <si>
    <t>2.1.3.1.1</t>
  </si>
  <si>
    <t>w tym: odsetki i dyskonto podlegające wyłączeniu z limitu spłaty zobowiązań, o którym mowa w art. 243 ustawy, w terminie nie dłuższym niż 90 dni po zakończeniu programu, projektu lub zadania i otrzymaniu refundacji z tych środków (bez odsetek i dyskonta na wkład krajowy)</t>
  </si>
  <si>
    <t>2.1.3.1.2</t>
  </si>
  <si>
    <t>w tym: odsetki i dyskonto podlegające wyłączeniu z limitu spłaty zobowiązań, o którym mowa w art. 243 ustawy, z tytułu zobowiązań zaciągniętych na wkład krajowy</t>
  </si>
  <si>
    <t>2.2</t>
  </si>
  <si>
    <t>Wydatki majątkowe</t>
  </si>
  <si>
    <t>4.1</t>
  </si>
  <si>
    <t xml:space="preserve">Nadwyżka budżetowa z lat ubiegłych </t>
  </si>
  <si>
    <t>4.1.1</t>
  </si>
  <si>
    <t>w tym: na pokrycie deficytu budżetu</t>
  </si>
  <si>
    <t>4.2</t>
  </si>
  <si>
    <t>Wolne środki, o których mowa w art. 217 ust. 2 pkt 6 ustawy</t>
  </si>
  <si>
    <t>4.2.1</t>
  </si>
  <si>
    <t>4.3</t>
  </si>
  <si>
    <t>Kredyty, pożyczki, emisja papierów wartościowych</t>
  </si>
  <si>
    <t>4.3.1</t>
  </si>
  <si>
    <t>4.4</t>
  </si>
  <si>
    <t>Inne przychody niezwiązane z zaciągnięciem długu</t>
  </si>
  <si>
    <t>4.4.1</t>
  </si>
  <si>
    <t>5.1</t>
  </si>
  <si>
    <t>Spłaty rat kapitałowych kredytów i pożyczek oraz wykup papierów wartościowych</t>
  </si>
  <si>
    <t>5.1.1</t>
  </si>
  <si>
    <t>w tym: łączna kwota przypadających na dany rok kwot ustawowych wyłączeń z limitu spłaty zobowiązań, o którym mowa w art. 243 ustawy, z tego:</t>
  </si>
  <si>
    <t xml:space="preserve">kwota przypadających na dany rok kwot ustawowych wyłączeń określonych w art. 243 ust. 3 ustawy </t>
  </si>
  <si>
    <t>5.1.1.2</t>
  </si>
  <si>
    <t xml:space="preserve">kwota przypadających na dany rok kwot ustawowych wyłączeń określonych w art. 243 ust. 3a ustawy </t>
  </si>
  <si>
    <t>5.1.1.3</t>
  </si>
  <si>
    <t>kwota przypadających na dany rok kwot ustawowych wyłączeń innych niż określone w art. 243 ustawy</t>
  </si>
  <si>
    <t>5.2</t>
  </si>
  <si>
    <t xml:space="preserve">Inne rozchody niezwiązane ze spłatą długu </t>
  </si>
  <si>
    <t>Kwota zobowiązań wynikających z przejęcia przez jednostkę samorządu terytorialnego zobowiązań po likwidowanych i przekształcanych jednostkach zaliczanych do sektora finansów publicznych</t>
  </si>
  <si>
    <t>8.1</t>
  </si>
  <si>
    <t>Różnica między dochodami bieżącymi a wydatkami bieżącymi</t>
  </si>
  <si>
    <t>8.2</t>
  </si>
  <si>
    <t>Różnica między dochodami bieżącymi, skorygowanymi o środki a wydatkami bieżącymi, pomniejszonymi o wydatki</t>
  </si>
  <si>
    <t>9.1</t>
  </si>
  <si>
    <t>Wskaźnik planowanej łącznej kwoty spłaty zobowiązań, o której mowa w art. 243 ust. 1 ustawy do dochodów, bez uwzględnienia zobowiązań związku współtworzonego przez jednostkę samorządu terytorialnego i bez uwzględniania ustawowych wyłączeń przypadających na dany rok</t>
  </si>
  <si>
    <t>9.2</t>
  </si>
  <si>
    <t xml:space="preserve">Wskaźnik planowanej łącznej kwoty spłaty zobowiązań, o której mowa w art. 243 ust. 1 ustawy do dochodów, bez uwzględnienia zobowiązań związku współtworzonego przez jednostkę samorządu terytorialnego, po uwzględnieniu ustawowych wyłączeń przypadających na dany rok </t>
  </si>
  <si>
    <t>9.3</t>
  </si>
  <si>
    <t xml:space="preserve">Kwota zobowiązań związku współtworzonego przez jednostkę samorządu terytorialnego przypadających do spłaty w danym roku budżetowym, podlegająca doliczeniu zgodnie z art. 244 ustawy </t>
  </si>
  <si>
    <t>9.4</t>
  </si>
  <si>
    <t xml:space="preserve">Wskaźnik planowanej łącznej kwoty spłaty zobowiązań, o której mowa w art. 243 ust. 1 ustawy do dochodów, po uwzględnieniu zobowiązań związku współtworzonego przez jednostkę samorządu terytorialnego oraz po uwzględnieniu ustawowych wyłączeń przypadających na dany rok </t>
  </si>
  <si>
    <t>9.5</t>
  </si>
  <si>
    <t>Wskaźnik dochodów bieżących powiększonych o dochody ze sprzedaży majątku oraz pomniejszonych o wydatki bieżące, do dochodów budżetu, ustalony dla danego roku (wskaźnik jednoroczny)</t>
  </si>
  <si>
    <t>9.6</t>
  </si>
  <si>
    <t>Dopuszczalny wskaźnik spłaty zobowiązań określony w art. 243 ustawy, po uwzględnieniu ustawowych wyłączeń, obliczony w oparciu o plan 3 kwartału roku poprzedzającego pierwszy rok prognozy (wskaźnik ustalony w oparciu o średnią arytmetyczną z 3 poprzednich lat)</t>
  </si>
  <si>
    <t>9.6.1</t>
  </si>
  <si>
    <t>Dopuszczalny wskaźnik spłaty zobowiązań określony w art. 243 ustawy, po uwzględnieniu ustawowych wyłączeń, obliczony w oparciu o wykonanie roku poprzedzającego pierwszy rok prognozy (wskaźnik ustalony w oparciu o średnią artytmetyczną z 3 poprzednich lat)</t>
  </si>
  <si>
    <t>9.7</t>
  </si>
  <si>
    <t>Informacja o spełnieniu wskaźnika spłaty zobowiązań określonego w art. 243 ustawy, po uwzględnieniu zobowiązań związku współtworzonego przez jednostkę samorządu terytorialnego oraz po uwzględnieniu ustawowych wyłączeń, obliczonego w oparciu o plan 3 kwartałów roku poprzedzającego rok budżetowy</t>
  </si>
  <si>
    <t>9.7.1</t>
  </si>
  <si>
    <t>Informacja o spełnieniu wskaźnika spłaty zobowiązań określonego w art. 243 ustawy, po uwzględnieniu zobowiązań związku współtworzonego przez jednostkę samorządu terytorialnego oraz po uwzględnieniu ustawowych wyłączeń, obliczonego w oparciu o wykonanie roku poprzedzającego rok budżetowy</t>
  </si>
  <si>
    <t>10.1</t>
  </si>
  <si>
    <t>Spłaty kredytów, pożyczek i wykup papierów wartościowych</t>
  </si>
  <si>
    <t>11.1</t>
  </si>
  <si>
    <t>Wydatki bieżące na wynagrodzenia i składki od nich naliczane</t>
  </si>
  <si>
    <t>11.2</t>
  </si>
  <si>
    <t>Wydatki związane z funkcjonowaniem organów jednostki samorządu terytorialnego</t>
  </si>
  <si>
    <t>11.3</t>
  </si>
  <si>
    <t>Wydatki objęte limitem, o którym mowa w art. 226 ust. 3 pkt 4 ustawy</t>
  </si>
  <si>
    <t>11.3.1</t>
  </si>
  <si>
    <t>bieżące</t>
  </si>
  <si>
    <t>11.3.2</t>
  </si>
  <si>
    <t>majątkowe</t>
  </si>
  <si>
    <t>11.4</t>
  </si>
  <si>
    <t xml:space="preserve">Wydatki inwestycyjne kontynuowane </t>
  </si>
  <si>
    <t>11.5</t>
  </si>
  <si>
    <t>Nowe wydatki inwestycyjne</t>
  </si>
  <si>
    <t>11.6</t>
  </si>
  <si>
    <t xml:space="preserve">Wydatki majątkowe w formie dotacji </t>
  </si>
  <si>
    <t>12.1</t>
  </si>
  <si>
    <t>Dochody bieżące  na programy, projekty lub zadania finansowane z udziałem środków, o których mowa w art. 5 ust. 1 pkt 2 i 3 ustawy</t>
  </si>
  <si>
    <t>12.1.1</t>
  </si>
  <si>
    <t xml:space="preserve"> -  w tym środki określone w art. 5 ust. 1 pkt 2 ustawy</t>
  </si>
  <si>
    <t xml:space="preserve"> - w tym środki określone w art. 5 ust. 1 pkt 2 ustawy wynikające wyłącznie z zawartych umów na realizację programu, projektu lub zadania</t>
  </si>
  <si>
    <t>12.2</t>
  </si>
  <si>
    <t>Dochody majątkowe  na programy, projekty lub zadania finansowane z udziałem środków, o których mowa w art. 5 ust. 1 pkt 2 i 3 ustawy</t>
  </si>
  <si>
    <t>12.2.1</t>
  </si>
  <si>
    <t>12.3</t>
  </si>
  <si>
    <t>Wydatki bieżące na programy, projekty lub zadania finansowane z udziałem środków, o których mowa w art. 5 ust. 1 pkt 2 i 3 ustawy</t>
  </si>
  <si>
    <t>12.3.1</t>
  </si>
  <si>
    <t>12.3.2</t>
  </si>
  <si>
    <t xml:space="preserve">Wydatki bieżące na realizację programu, projektu lub zadania wynikające wyłącznie z zawartych umów z podmiotem dysponującym środkami, o których mowa w art. 5 ust. 1 pkt 2 ustawy </t>
  </si>
  <si>
    <t>12.4</t>
  </si>
  <si>
    <t>Wydatki majątkowe na programy, projekty lub zadania finansowane z udziałem środków, o których mowa w art. 5 ust. 1 pkt 2 i 3 ustawy</t>
  </si>
  <si>
    <t>12.4.1</t>
  </si>
  <si>
    <t>12.4.2</t>
  </si>
  <si>
    <t xml:space="preserve">Wydatki majątkowe na realizację programu, projektu lub zadania wynikające wyłącznie z zawartych umów z podmiotem dysponującym środkami, o których mowa w art. 5 ust. 1 pkt 2 ustawy </t>
  </si>
  <si>
    <t>12.5</t>
  </si>
  <si>
    <t xml:space="preserve">Wydatki na wkład krajowy w związku z umową na realizację programu, projektu lub zadania finansowanego z udziałem środków, o których mowa w art. 5 ust. 1 pkt 2 ustawy bez względu na stopień finansowania tymi środkami  </t>
  </si>
  <si>
    <t>12.5.1</t>
  </si>
  <si>
    <t xml:space="preserve">w tym: w związku z już zawartą umową na realizację programu, projektu lub zadania </t>
  </si>
  <si>
    <t>12.6</t>
  </si>
  <si>
    <t xml:space="preserve">Wydatki na wkład krajowy w związku z zawartą po dniu 1 stycznia 2013 r. umową na realizację programu, projektu lub zadania finansowanego w co najmniej 60% środkami, o których mowa w art. 5 ust. 1 pkt 2 ustawy  </t>
  </si>
  <si>
    <t>12.6.1</t>
  </si>
  <si>
    <t>12.7</t>
  </si>
  <si>
    <t xml:space="preserve">Przychody z tytułu kredytów, pożyczek, emisji papierów wartościowych powstające w związku z umową na realizację programu, projektu lub zadania finansowanego z udziałem środków, o których mowa w art. 5 ust. 1 pkt 2 ustawy bez względu na stopień finansowania tymi środkami  </t>
  </si>
  <si>
    <t>12.7.1</t>
  </si>
  <si>
    <t>12.8</t>
  </si>
  <si>
    <t>Przychody z tytułu kredytów, pożyczek, emisji papierów wartościowych powstające w związku z zawartą po dniu 1 stycznia 2013 r. umową na realizację programu, projektu lub zadania finansowanego w co najmniej 60% środkami, o których mowa w art. 5 ust. 1 pkt 2 ustawy</t>
  </si>
  <si>
    <t>12.8.1</t>
  </si>
  <si>
    <t>13.1</t>
  </si>
  <si>
    <t>Kwota zobowiązań wynikających z przejęcia przez jednostkę samorządu terytorialnego zobowiązań po likwidowanych i przekształcanych samodzielnych zakładach opieki zdrowotnej</t>
  </si>
  <si>
    <t>13.2</t>
  </si>
  <si>
    <t>Dochody budżetowe z tytułu dotacji celowej z budżetu państwa, o której mowa w art. 196 ustawy z  dnia 15 kwietnia 2011 r.  o działalności leczniczej (Dz.U. Nr 112, poz. 654, z późn. zm.)</t>
  </si>
  <si>
    <t>13.3</t>
  </si>
  <si>
    <t>Wysokość zobowiązań podlegających umorzeniu, o którym mowa w art. 190 ustawy o działalności leczniczej</t>
  </si>
  <si>
    <t>13.4</t>
  </si>
  <si>
    <t>Wydatki na spłatę przejętych zobowiązań samodzielnego publicznego zakładu opieki zdrowotnej przekształconego na zasadach określonych w przepisach  o działalności leczniczej</t>
  </si>
  <si>
    <t>13.5</t>
  </si>
  <si>
    <t>Wydatki na spłatę przejętych zobowiązań samodzielnego publicznego zakładu opieki zdrowotnej likwidowanego na zasadach określonych w przepisach  o działalności leczniczej</t>
  </si>
  <si>
    <t>13.6</t>
  </si>
  <si>
    <t>Wydatki na spłatę zobowiązań samodzielnego publicznego zakładu opieki zdrowotnej przejętych do końca 2011 r. na podstawie przepisów o zakładach opieki zdrowotnej</t>
  </si>
  <si>
    <t>13.7</t>
  </si>
  <si>
    <t>Wydatki bieżące na pokrycie ujemnego wyniku finansowego samodzielnego publicznego zakładu opieki zdrowotnej</t>
  </si>
  <si>
    <t>14.1</t>
  </si>
  <si>
    <t>Spłaty rat kapitałowych oraz wykup papierów wartościowych, o których mowa w pkt. 5.1., wynikające wyłącznie z tytułu zobowiązań już zaciągniętych</t>
  </si>
  <si>
    <t>14.2</t>
  </si>
  <si>
    <t>Kwota długu, którego planowana spłata dokona się z wydatków budżetu</t>
  </si>
  <si>
    <t>14.3</t>
  </si>
  <si>
    <t>Wydatki zmniejszające dług, w tym:</t>
  </si>
  <si>
    <t>14.3.1</t>
  </si>
  <si>
    <t>spłata zobowiązań wymagalnych z lat poprzednich, innych niż w pkt 14.3.3</t>
  </si>
  <si>
    <t>14.3.2</t>
  </si>
  <si>
    <t>związane z umowami zaliczanymi do tytułów dłużnych wliczanych do państwowego długu publicznego</t>
  </si>
  <si>
    <t>14.3.3</t>
  </si>
  <si>
    <t>wypłaty z tytułu wymagalnych poręczeń i gwarancji</t>
  </si>
  <si>
    <t>14.4</t>
  </si>
  <si>
    <t>Wynik operacji niekasowych wpływających na kwotę długu (m.in. umorzenia, różnice kursowe)</t>
  </si>
  <si>
    <t>Dane dotyczące emitowanych obligacji przychodowych</t>
  </si>
  <si>
    <t>15.1</t>
  </si>
  <si>
    <t>Środki z przedsięwzięcia gromadzone na rachunku bankowym, w tym:</t>
  </si>
  <si>
    <t>15.1.1</t>
  </si>
  <si>
    <t>środki na zaspokojenie roszczeń obligatariuszy</t>
  </si>
  <si>
    <t>15.2</t>
  </si>
  <si>
    <t>Wydatki bieżące z tytułu świadczenia emitenta należnego obligatariuszom, nieuwzględnione w limicie spłaty zobowiązań, o którym mowa w art. 243 ustawy</t>
  </si>
  <si>
    <t>1.3.2.14</t>
  </si>
  <si>
    <t>Projekt pn. "Od przedszkola do dorosłości - kompetentne szkoły w powiecie Jarosławskim" w ramach Programu Operacyjnego Kapitał Ludzki: Priorytet III - Wysoka jakość systemu oświaty, Działanie 3.5 - Kompleksowe wspomaganie rozwoju szkół</t>
  </si>
  <si>
    <t>1.1.1.19</t>
  </si>
  <si>
    <t>1.1.1.20</t>
  </si>
  <si>
    <t>Projekt pn. "Powiatowe Centrum Rozwoju Edukacji - profesjonalny system doskonalenia nauczycieli w powiecie lubaczowskim" w ramach Programu Operacyjnego Kapitał Ludzki: Priorytet III - Wysoka jakość systemu oświaty, Działanie 3.5 - Kompleksowe wspomaganie rozwoju szkół</t>
  </si>
  <si>
    <t xml:space="preserve">Zabezpieczenie i wzrost dostepności materialnego (zabytki ruchome i nieruchome) oraz niematerialnego (tradycje i wartości) dziedzictwa kulturowego Muzeum - Zamku w Łańcucie </t>
  </si>
  <si>
    <t>Muzeum - Zamek w Łańcucie</t>
  </si>
  <si>
    <t>1.3.2.15</t>
  </si>
  <si>
    <t>Podniesienia jakości fukcjonowania systemu doskonalenia nauczycieli w powiecie Jarosławskim przez stworzenie i wdrożenie planów wspomagania 34 szkół i 6 przedszkoli spójnych z potrzebami szkół</t>
  </si>
  <si>
    <t xml:space="preserve">Podniesienie jakości funkcjonowania systemu doskonalenia nauczycieli w powiecie lubaczowskim przez objęcie 64 szkół  i 4 przedszkoli kompleksowym wsparciem odpowiadającym ich potrzebom </t>
  </si>
  <si>
    <t xml:space="preserve">razem nakłady poniesione do końca 2013 r. </t>
  </si>
  <si>
    <t>WPF 2014</t>
  </si>
  <si>
    <t>nakłady poniesione do końca 2013 r.</t>
  </si>
  <si>
    <t>po zmianach do końca 2013 r.</t>
  </si>
  <si>
    <t>budżet UE</t>
  </si>
  <si>
    <t>budżet państwa</t>
  </si>
  <si>
    <t>inne</t>
  </si>
  <si>
    <t>TABELARYCZNE ZESTAWIENIE WNIOSKÓW O DOKONANIE ZMIAN LIMITÓW WYDATKÓW W WPF</t>
  </si>
  <si>
    <t>Wydatki na przedsięwzięcia - ogółem (1.1 + 1.2 + 1.3)</t>
  </si>
  <si>
    <t>Ochrona i udostępnienie dziedzictwa kulturowego Ordynacji Łańcuckiej poprzez prace remontowo - konserwatorskie i cyfryzacja zasobów Muzeum - Zamku w Łańcucie (OR-KA II)</t>
  </si>
  <si>
    <t>1.1.1.21</t>
  </si>
  <si>
    <t>1.3.2.16</t>
  </si>
  <si>
    <t>1.3.1.18</t>
  </si>
  <si>
    <t>Przygotowanie i realizacja budowy nowego odcinka drogi wojewódzkiej Nr 987 Kolbuszowa - Sędziszów Małopolski w m. Sędziszów Małopolski - realizowanego w ramach projektu POIiŚ 7.1-30 "Modernizacja linii kolejowej E30/C-E30, odcinek Kraków - Rzeszów, etap III"</t>
  </si>
  <si>
    <t>Cele "Infrastruktura techniczna i informatyczna" Poprawa dostępności i jakości infrastruktury transportowej</t>
  </si>
  <si>
    <t>Promocja Województwa Podkarpackiego za pośrednictwem międzynarodowego przewoźnika lotniczego</t>
  </si>
  <si>
    <t>1.3.1.19</t>
  </si>
  <si>
    <t>1.1.2.6
PZMiUW</t>
  </si>
  <si>
    <t>1.3.2.8
PZMiUW</t>
  </si>
  <si>
    <t>Załącznik do uzasadnienia do autopoprawek do Uchwały Sejmiku Wojewóztwa Podkarpackiego w sprawie zmian 
w WPF - czerwiec</t>
  </si>
  <si>
    <t>Załącznik Nr 1                                                                                                     do autopoprawek do projektu Uchwały                      
Sejmiku Województwa Podkarpackiego
w sprawie zmian w WPF</t>
  </si>
  <si>
    <t>Załącznik Nr 2                                                                                                     do autopoprawek do projektu Uchwały                      
Sejmiku Województwa Podkarpackiego
w sprawie zmian w WPF</t>
  </si>
  <si>
    <t>1.2.1.1
1.2.2.1
SI</t>
  </si>
  <si>
    <t>1.3.2.14
PZDW</t>
  </si>
  <si>
    <t>majatkowe</t>
  </si>
  <si>
    <t xml:space="preserve">bieżące </t>
  </si>
  <si>
    <t>razem zmiany w latach 2014-2023</t>
  </si>
  <si>
    <t>RAZEM bieżąe</t>
  </si>
  <si>
    <t>RAZEM majatkowe</t>
  </si>
  <si>
    <t>OGÓŁEM</t>
  </si>
  <si>
    <t xml:space="preserve">1.1.1.7
1.1.2.19
RR
</t>
  </si>
  <si>
    <t>nowe</t>
  </si>
  <si>
    <t>Trasy rowerowe w Polsce Wschodniej – promocja</t>
  </si>
  <si>
    <t>2020-2023</t>
  </si>
  <si>
    <t>1.1.1.22</t>
  </si>
  <si>
    <t>Trasy rowerowe w Polsce Wschodniej - promocja</t>
  </si>
  <si>
    <t>Promocja projektu "Trasy rowerowe w Polsce Wschodniej"</t>
  </si>
  <si>
    <t>1.1.2.32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</si>
</sst>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31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zcionka tekstu podstawowego"/>
      <charset val="238"/>
    </font>
    <font>
      <b/>
      <sz val="11"/>
      <color theme="1"/>
      <name val="Czcionka tekstu podstawowego"/>
      <family val="2"/>
      <charset val="238"/>
    </font>
    <font>
      <sz val="16"/>
      <color theme="1"/>
      <name val="Czcionka tekstu podstawowego"/>
      <family val="2"/>
      <charset val="238"/>
    </font>
    <font>
      <sz val="18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8"/>
      <name val="Czcionka tekstu podstawowego"/>
      <charset val="238"/>
    </font>
    <font>
      <sz val="8"/>
      <color theme="1"/>
      <name val="Czcionka tekstu podstawowego"/>
      <family val="2"/>
      <charset val="238"/>
    </font>
    <font>
      <b/>
      <sz val="8"/>
      <color theme="1"/>
      <name val="Czcionka tekstu podstawowego"/>
      <charset val="238"/>
    </font>
    <font>
      <sz val="8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11"/>
      <name val="Czcionka tekstu podstawowego"/>
      <charset val="238"/>
    </font>
    <font>
      <sz val="14"/>
      <color theme="1"/>
      <name val="Czcionka tekstu podstawowego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CCFF99"/>
        <bgColor indexed="64"/>
      </patternFill>
    </fill>
  </fills>
  <borders count="6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6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5" fillId="0" borderId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</cellStyleXfs>
  <cellXfs count="383">
    <xf numFmtId="0" fontId="0" fillId="0" borderId="0" xfId="0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7" fillId="0" borderId="6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6" fillId="3" borderId="8" xfId="0" applyFont="1" applyFill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6" fillId="4" borderId="0" xfId="0" applyFont="1" applyFill="1"/>
    <xf numFmtId="3" fontId="6" fillId="4" borderId="1" xfId="0" applyNumberFormat="1" applyFont="1" applyFill="1" applyBorder="1"/>
    <xf numFmtId="3" fontId="8" fillId="5" borderId="1" xfId="0" applyNumberFormat="1" applyFont="1" applyFill="1" applyBorder="1"/>
    <xf numFmtId="0" fontId="8" fillId="5" borderId="0" xfId="0" applyFont="1" applyFill="1"/>
    <xf numFmtId="3" fontId="10" fillId="6" borderId="1" xfId="0" applyNumberFormat="1" applyFont="1" applyFill="1" applyBorder="1"/>
    <xf numFmtId="3" fontId="8" fillId="6" borderId="0" xfId="0" applyNumberFormat="1" applyFont="1" applyFill="1"/>
    <xf numFmtId="0" fontId="8" fillId="6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3" fontId="6" fillId="0" borderId="1" xfId="0" applyNumberFormat="1" applyFont="1" applyFill="1" applyBorder="1" applyAlignment="1">
      <alignment horizontal="center" vertical="center" wrapText="1"/>
    </xf>
    <xf numFmtId="0" fontId="6" fillId="7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/>
    <xf numFmtId="0" fontId="7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vertical="center" wrapText="1"/>
    </xf>
    <xf numFmtId="3" fontId="6" fillId="0" borderId="19" xfId="0" applyNumberFormat="1" applyFont="1" applyFill="1" applyBorder="1" applyAlignment="1">
      <alignment horizontal="center" vertical="center" wrapText="1"/>
    </xf>
    <xf numFmtId="3" fontId="10" fillId="7" borderId="16" xfId="0" applyNumberFormat="1" applyFont="1" applyFill="1" applyBorder="1"/>
    <xf numFmtId="0" fontId="8" fillId="7" borderId="0" xfId="0" applyFont="1" applyFill="1"/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/>
    <xf numFmtId="3" fontId="6" fillId="0" borderId="5" xfId="0" applyNumberFormat="1" applyFont="1" applyFill="1" applyBorder="1" applyAlignment="1">
      <alignment horizontal="center" vertical="center" wrapText="1"/>
    </xf>
    <xf numFmtId="0" fontId="6" fillId="5" borderId="0" xfId="0" applyFont="1" applyFill="1"/>
    <xf numFmtId="3" fontId="10" fillId="6" borderId="1" xfId="0" applyNumberFormat="1" applyFont="1" applyFill="1" applyBorder="1" applyAlignment="1">
      <alignment horizontal="right" vertical="center"/>
    </xf>
    <xf numFmtId="0" fontId="10" fillId="6" borderId="0" xfId="0" applyFont="1" applyFill="1" applyAlignment="1">
      <alignment horizontal="left" vertical="center"/>
    </xf>
    <xf numFmtId="3" fontId="10" fillId="7" borderId="1" xfId="0" applyNumberFormat="1" applyFont="1" applyFill="1" applyBorder="1" applyAlignment="1">
      <alignment horizontal="right" vertical="center"/>
    </xf>
    <xf numFmtId="0" fontId="10" fillId="7" borderId="0" xfId="0" applyFont="1" applyFill="1" applyAlignment="1">
      <alignment horizontal="left" vertical="center"/>
    </xf>
    <xf numFmtId="3" fontId="8" fillId="5" borderId="0" xfId="0" applyNumberFormat="1" applyFont="1" applyFill="1"/>
    <xf numFmtId="3" fontId="6" fillId="6" borderId="0" xfId="0" applyNumberFormat="1" applyFont="1" applyFill="1"/>
    <xf numFmtId="0" fontId="6" fillId="6" borderId="0" xfId="0" applyFont="1" applyFill="1"/>
    <xf numFmtId="0" fontId="10" fillId="7" borderId="0" xfId="0" applyFont="1" applyFill="1"/>
    <xf numFmtId="3" fontId="7" fillId="0" borderId="1" xfId="10" applyNumberFormat="1" applyFont="1" applyFill="1" applyBorder="1" applyAlignment="1">
      <alignment horizontal="center" vertical="center"/>
    </xf>
    <xf numFmtId="3" fontId="6" fillId="0" borderId="0" xfId="0" applyNumberFormat="1" applyFont="1"/>
    <xf numFmtId="0" fontId="6" fillId="0" borderId="0" xfId="0" applyFont="1" applyBorder="1" applyAlignment="1">
      <alignment wrapText="1"/>
    </xf>
    <xf numFmtId="3" fontId="6" fillId="0" borderId="0" xfId="0" applyNumberFormat="1" applyFont="1" applyAlignment="1">
      <alignment wrapText="1"/>
    </xf>
    <xf numFmtId="0" fontId="6" fillId="0" borderId="0" xfId="0" applyFont="1" applyBorder="1"/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/>
    <xf numFmtId="0" fontId="6" fillId="0" borderId="0" xfId="0" applyFont="1" applyFill="1" applyBorder="1" applyAlignment="1">
      <alignment wrapText="1"/>
    </xf>
    <xf numFmtId="3" fontId="8" fillId="4" borderId="1" xfId="0" applyNumberFormat="1" applyFont="1" applyFill="1" applyBorder="1"/>
    <xf numFmtId="4" fontId="11" fillId="0" borderId="0" xfId="0" applyNumberFormat="1" applyFont="1"/>
    <xf numFmtId="0" fontId="14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16" fillId="0" borderId="0" xfId="0" applyFont="1" applyBorder="1" applyAlignment="1">
      <alignment wrapText="1"/>
    </xf>
    <xf numFmtId="0" fontId="16" fillId="0" borderId="0" xfId="0" applyFont="1" applyBorder="1" applyAlignment="1">
      <alignment horizontal="center" wrapText="1"/>
    </xf>
    <xf numFmtId="0" fontId="0" fillId="0" borderId="0" xfId="0" applyBorder="1"/>
    <xf numFmtId="0" fontId="0" fillId="0" borderId="14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3" fontId="19" fillId="0" borderId="25" xfId="0" applyNumberFormat="1" applyFont="1" applyBorder="1" applyAlignment="1"/>
    <xf numFmtId="3" fontId="19" fillId="0" borderId="24" xfId="0" applyNumberFormat="1" applyFont="1" applyBorder="1" applyAlignment="1"/>
    <xf numFmtId="3" fontId="19" fillId="0" borderId="1" xfId="0" applyNumberFormat="1" applyFont="1" applyBorder="1" applyAlignment="1"/>
    <xf numFmtId="3" fontId="21" fillId="0" borderId="0" xfId="0" applyNumberFormat="1" applyFont="1"/>
    <xf numFmtId="0" fontId="21" fillId="0" borderId="0" xfId="0" applyFont="1"/>
    <xf numFmtId="3" fontId="19" fillId="6" borderId="14" xfId="0" applyNumberFormat="1" applyFont="1" applyFill="1" applyBorder="1" applyAlignment="1">
      <alignment wrapText="1"/>
    </xf>
    <xf numFmtId="3" fontId="19" fillId="6" borderId="27" xfId="0" applyNumberFormat="1" applyFont="1" applyFill="1" applyBorder="1" applyAlignment="1">
      <alignment wrapText="1"/>
    </xf>
    <xf numFmtId="3" fontId="19" fillId="6" borderId="15" xfId="0" applyNumberFormat="1" applyFont="1" applyFill="1" applyBorder="1" applyAlignment="1">
      <alignment wrapText="1"/>
    </xf>
    <xf numFmtId="3" fontId="19" fillId="8" borderId="27" xfId="0" applyNumberFormat="1" applyFont="1" applyFill="1" applyBorder="1" applyAlignment="1"/>
    <xf numFmtId="3" fontId="19" fillId="8" borderId="15" xfId="0" applyNumberFormat="1" applyFont="1" applyFill="1" applyBorder="1" applyAlignment="1"/>
    <xf numFmtId="3" fontId="0" fillId="0" borderId="0" xfId="0" applyNumberFormat="1"/>
    <xf numFmtId="0" fontId="6" fillId="0" borderId="0" xfId="0" applyFont="1"/>
    <xf numFmtId="0" fontId="14" fillId="5" borderId="1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 wrapText="1"/>
    </xf>
    <xf numFmtId="3" fontId="14" fillId="2" borderId="1" xfId="0" applyNumberFormat="1" applyFont="1" applyFill="1" applyBorder="1"/>
    <xf numFmtId="3" fontId="0" fillId="0" borderId="1" xfId="0" applyNumberFormat="1" applyBorder="1"/>
    <xf numFmtId="0" fontId="0" fillId="0" borderId="1" xfId="0" applyBorder="1"/>
    <xf numFmtId="10" fontId="0" fillId="0" borderId="1" xfId="1" applyNumberFormat="1" applyFont="1" applyBorder="1"/>
    <xf numFmtId="0" fontId="14" fillId="2" borderId="1" xfId="0" applyFont="1" applyFill="1" applyBorder="1"/>
    <xf numFmtId="10" fontId="0" fillId="0" borderId="1" xfId="1" applyNumberFormat="1" applyFont="1" applyFill="1" applyBorder="1"/>
    <xf numFmtId="0" fontId="0" fillId="0" borderId="1" xfId="1" applyNumberFormat="1" applyFont="1" applyBorder="1"/>
    <xf numFmtId="3" fontId="24" fillId="4" borderId="1" xfId="2" applyNumberFormat="1" applyFont="1" applyFill="1" applyBorder="1" applyAlignment="1">
      <alignment horizontal="left" vertical="center"/>
    </xf>
    <xf numFmtId="3" fontId="25" fillId="0" borderId="1" xfId="2" applyNumberFormat="1" applyFont="1" applyBorder="1" applyAlignment="1">
      <alignment horizontal="left" vertical="center"/>
    </xf>
    <xf numFmtId="3" fontId="25" fillId="0" borderId="1" xfId="14" applyNumberFormat="1" applyFont="1" applyBorder="1" applyAlignment="1">
      <alignment horizontal="left" vertical="center" wrapText="1"/>
    </xf>
    <xf numFmtId="3" fontId="25" fillId="0" borderId="1" xfId="14" applyNumberFormat="1" applyFont="1" applyFill="1" applyBorder="1" applyAlignment="1">
      <alignment horizontal="left" vertical="center" wrapText="1"/>
    </xf>
    <xf numFmtId="3" fontId="26" fillId="4" borderId="1" xfId="2" applyNumberFormat="1" applyFont="1" applyFill="1" applyBorder="1" applyAlignment="1">
      <alignment horizontal="left" vertical="center"/>
    </xf>
    <xf numFmtId="3" fontId="26" fillId="2" borderId="1" xfId="14" applyNumberFormat="1" applyFont="1" applyFill="1" applyBorder="1" applyAlignment="1">
      <alignment horizontal="left" vertical="center" wrapText="1"/>
    </xf>
    <xf numFmtId="3" fontId="27" fillId="0" borderId="1" xfId="2" applyNumberFormat="1" applyFont="1" applyBorder="1" applyAlignment="1">
      <alignment horizontal="left" vertical="center"/>
    </xf>
    <xf numFmtId="3" fontId="27" fillId="0" borderId="1" xfId="14" applyNumberFormat="1" applyFont="1" applyBorder="1" applyAlignment="1">
      <alignment horizontal="left" vertical="center" wrapText="1"/>
    </xf>
    <xf numFmtId="3" fontId="25" fillId="0" borderId="1" xfId="14" applyNumberFormat="1" applyFont="1" applyBorder="1" applyAlignment="1">
      <alignment horizontal="left" vertical="center"/>
    </xf>
    <xf numFmtId="3" fontId="27" fillId="0" borderId="1" xfId="14" applyNumberFormat="1" applyFont="1" applyBorder="1" applyAlignment="1">
      <alignment horizontal="left" vertical="center"/>
    </xf>
    <xf numFmtId="3" fontId="27" fillId="0" borderId="1" xfId="2" applyNumberFormat="1" applyFont="1" applyFill="1" applyBorder="1" applyAlignment="1">
      <alignment horizontal="left" vertical="center"/>
    </xf>
    <xf numFmtId="3" fontId="27" fillId="0" borderId="1" xfId="14" applyNumberFormat="1" applyFont="1" applyFill="1" applyBorder="1" applyAlignment="1">
      <alignment horizontal="left" vertical="center" wrapText="1"/>
    </xf>
    <xf numFmtId="0" fontId="26" fillId="4" borderId="1" xfId="2" applyFont="1" applyFill="1" applyBorder="1" applyAlignment="1">
      <alignment horizontal="left" vertical="center"/>
    </xf>
    <xf numFmtId="0" fontId="27" fillId="0" borderId="1" xfId="2" applyFont="1" applyFill="1" applyBorder="1" applyAlignment="1">
      <alignment horizontal="left" vertical="center"/>
    </xf>
    <xf numFmtId="0" fontId="27" fillId="0" borderId="1" xfId="14" applyFont="1" applyFill="1" applyBorder="1" applyAlignment="1">
      <alignment vertical="center" wrapText="1"/>
    </xf>
    <xf numFmtId="3" fontId="27" fillId="0" borderId="1" xfId="14" applyNumberFormat="1" applyFont="1" applyFill="1" applyBorder="1" applyAlignment="1">
      <alignment vertical="center" wrapText="1"/>
    </xf>
    <xf numFmtId="0" fontId="14" fillId="2" borderId="2" xfId="0" applyFont="1" applyFill="1" applyBorder="1" applyAlignment="1"/>
    <xf numFmtId="0" fontId="14" fillId="2" borderId="3" xfId="0" applyFont="1" applyFill="1" applyBorder="1" applyAlignment="1"/>
    <xf numFmtId="0" fontId="14" fillId="2" borderId="5" xfId="0" applyFont="1" applyFill="1" applyBorder="1" applyAlignment="1"/>
    <xf numFmtId="3" fontId="26" fillId="2" borderId="1" xfId="14" applyNumberFormat="1" applyFont="1" applyFill="1" applyBorder="1" applyAlignment="1">
      <alignment vertical="center" wrapText="1"/>
    </xf>
    <xf numFmtId="0" fontId="25" fillId="0" borderId="1" xfId="0" applyFont="1" applyBorder="1" applyAlignment="1">
      <alignment wrapText="1"/>
    </xf>
    <xf numFmtId="0" fontId="25" fillId="0" borderId="1" xfId="0" applyFont="1" applyBorder="1" applyAlignment="1">
      <alignment vertical="center" wrapText="1"/>
    </xf>
    <xf numFmtId="3" fontId="14" fillId="2" borderId="2" xfId="0" applyNumberFormat="1" applyFont="1" applyFill="1" applyBorder="1" applyAlignment="1"/>
    <xf numFmtId="3" fontId="14" fillId="2" borderId="3" xfId="0" applyNumberFormat="1" applyFont="1" applyFill="1" applyBorder="1" applyAlignment="1"/>
    <xf numFmtId="3" fontId="14" fillId="2" borderId="5" xfId="0" applyNumberFormat="1" applyFont="1" applyFill="1" applyBorder="1" applyAlignment="1"/>
    <xf numFmtId="3" fontId="28" fillId="0" borderId="1" xfId="0" applyNumberFormat="1" applyFont="1" applyFill="1" applyBorder="1"/>
    <xf numFmtId="3" fontId="28" fillId="0" borderId="1" xfId="0" applyNumberFormat="1" applyFont="1" applyFill="1" applyBorder="1" applyAlignment="1"/>
    <xf numFmtId="3" fontId="0" fillId="2" borderId="2" xfId="0" applyNumberFormat="1" applyFill="1" applyBorder="1"/>
    <xf numFmtId="3" fontId="0" fillId="2" borderId="3" xfId="0" applyNumberFormat="1" applyFill="1" applyBorder="1"/>
    <xf numFmtId="3" fontId="0" fillId="2" borderId="5" xfId="0" applyNumberFormat="1" applyFill="1" applyBorder="1"/>
    <xf numFmtId="0" fontId="28" fillId="0" borderId="1" xfId="0" applyFont="1" applyFill="1" applyBorder="1" applyAlignment="1"/>
    <xf numFmtId="0" fontId="0" fillId="2" borderId="2" xfId="0" applyFill="1" applyBorder="1"/>
    <xf numFmtId="0" fontId="0" fillId="2" borderId="3" xfId="0" applyFill="1" applyBorder="1"/>
    <xf numFmtId="0" fontId="0" fillId="2" borderId="5" xfId="0" applyFill="1" applyBorder="1"/>
    <xf numFmtId="3" fontId="1" fillId="0" borderId="1" xfId="2" applyNumberFormat="1" applyFont="1" applyBorder="1"/>
    <xf numFmtId="3" fontId="15" fillId="4" borderId="1" xfId="2" applyNumberFormat="1" applyFont="1" applyFill="1" applyBorder="1"/>
    <xf numFmtId="3" fontId="14" fillId="2" borderId="1" xfId="14" applyNumberFormat="1" applyFont="1" applyFill="1" applyBorder="1" applyAlignment="1">
      <alignment horizontal="left" vertical="center"/>
    </xf>
    <xf numFmtId="3" fontId="14" fillId="2" borderId="1" xfId="14" applyNumberFormat="1" applyFont="1" applyFill="1" applyBorder="1" applyAlignment="1">
      <alignment horizontal="left" vertical="center" wrapText="1"/>
    </xf>
    <xf numFmtId="3" fontId="29" fillId="2" borderId="1" xfId="14" applyNumberFormat="1" applyFont="1" applyFill="1" applyBorder="1" applyAlignment="1">
      <alignment horizontal="left" vertical="center" wrapText="1"/>
    </xf>
    <xf numFmtId="3" fontId="14" fillId="2" borderId="1" xfId="1" applyNumberFormat="1" applyFont="1" applyFill="1" applyBorder="1"/>
    <xf numFmtId="0" fontId="14" fillId="2" borderId="1" xfId="14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3" fontId="0" fillId="0" borderId="1" xfId="1" applyNumberFormat="1" applyFont="1" applyBorder="1"/>
    <xf numFmtId="3" fontId="14" fillId="2" borderId="1" xfId="0" applyNumberFormat="1" applyFont="1" applyFill="1" applyBorder="1" applyAlignment="1"/>
    <xf numFmtId="0" fontId="7" fillId="0" borderId="2" xfId="0" applyFont="1" applyFill="1" applyBorder="1" applyAlignment="1">
      <alignment horizontal="center" vertical="center" wrapText="1"/>
    </xf>
    <xf numFmtId="3" fontId="6" fillId="0" borderId="19" xfId="0" applyNumberFormat="1" applyFont="1" applyBorder="1" applyAlignment="1">
      <alignment horizontal="center" vertical="center"/>
    </xf>
    <xf numFmtId="3" fontId="6" fillId="0" borderId="19" xfId="0" applyNumberFormat="1" applyFont="1" applyBorder="1"/>
    <xf numFmtId="0" fontId="7" fillId="0" borderId="3" xfId="0" applyFont="1" applyFill="1" applyBorder="1" applyAlignment="1">
      <alignment horizontal="center" vertical="center" wrapText="1"/>
    </xf>
    <xf numFmtId="3" fontId="19" fillId="0" borderId="9" xfId="0" applyNumberFormat="1" applyFont="1" applyFill="1" applyBorder="1" applyAlignment="1">
      <alignment wrapText="1"/>
    </xf>
    <xf numFmtId="3" fontId="19" fillId="0" borderId="21" xfId="0" applyNumberFormat="1" applyFont="1" applyFill="1" applyBorder="1" applyAlignment="1"/>
    <xf numFmtId="3" fontId="19" fillId="0" borderId="24" xfId="0" applyNumberFormat="1" applyFont="1" applyFill="1" applyBorder="1"/>
    <xf numFmtId="3" fontId="19" fillId="0" borderId="1" xfId="0" applyNumberFormat="1" applyFont="1" applyFill="1" applyBorder="1" applyAlignment="1">
      <alignment wrapText="1"/>
    </xf>
    <xf numFmtId="3" fontId="19" fillId="0" borderId="24" xfId="0" applyNumberFormat="1" applyFont="1" applyFill="1" applyBorder="1" applyAlignment="1">
      <alignment wrapText="1"/>
    </xf>
    <xf numFmtId="3" fontId="19" fillId="0" borderId="1" xfId="0" applyNumberFormat="1" applyFont="1" applyFill="1" applyBorder="1" applyAlignment="1"/>
    <xf numFmtId="0" fontId="19" fillId="0" borderId="24" xfId="0" applyFont="1" applyFill="1" applyBorder="1" applyAlignment="1">
      <alignment vertical="center"/>
    </xf>
    <xf numFmtId="3" fontId="19" fillId="0" borderId="25" xfId="0" applyNumberFormat="1" applyFont="1" applyFill="1" applyBorder="1" applyAlignment="1">
      <alignment wrapText="1"/>
    </xf>
    <xf numFmtId="0" fontId="19" fillId="0" borderId="2" xfId="0" applyFont="1" applyFill="1" applyBorder="1" applyAlignment="1">
      <alignment vertical="center"/>
    </xf>
    <xf numFmtId="0" fontId="7" fillId="0" borderId="16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vertical="center" wrapText="1"/>
    </xf>
    <xf numFmtId="3" fontId="6" fillId="0" borderId="16" xfId="0" applyNumberFormat="1" applyFont="1" applyFill="1" applyBorder="1" applyAlignment="1">
      <alignment horizontal="center" vertical="center" wrapText="1"/>
    </xf>
    <xf numFmtId="3" fontId="6" fillId="0" borderId="43" xfId="0" applyNumberFormat="1" applyFont="1" applyFill="1" applyBorder="1" applyAlignment="1">
      <alignment horizontal="center" vertical="center" wrapText="1"/>
    </xf>
    <xf numFmtId="0" fontId="9" fillId="0" borderId="24" xfId="0" applyFont="1" applyBorder="1" applyAlignment="1">
      <alignment horizontal="center"/>
    </xf>
    <xf numFmtId="3" fontId="9" fillId="0" borderId="25" xfId="0" applyNumberFormat="1" applyFont="1" applyBorder="1" applyAlignment="1">
      <alignment horizontal="center"/>
    </xf>
    <xf numFmtId="0" fontId="8" fillId="4" borderId="24" xfId="0" applyFont="1" applyFill="1" applyBorder="1" applyAlignment="1">
      <alignment horizontal="left" vertical="center" wrapText="1"/>
    </xf>
    <xf numFmtId="3" fontId="8" fillId="4" borderId="25" xfId="0" applyNumberFormat="1" applyFont="1" applyFill="1" applyBorder="1"/>
    <xf numFmtId="0" fontId="6" fillId="4" borderId="24" xfId="0" applyFont="1" applyFill="1" applyBorder="1" applyAlignment="1">
      <alignment wrapText="1"/>
    </xf>
    <xf numFmtId="3" fontId="6" fillId="4" borderId="25" xfId="0" applyNumberFormat="1" applyFont="1" applyFill="1" applyBorder="1"/>
    <xf numFmtId="0" fontId="8" fillId="5" borderId="24" xfId="0" applyFont="1" applyFill="1" applyBorder="1" applyAlignment="1">
      <alignment vertical="center"/>
    </xf>
    <xf numFmtId="3" fontId="8" fillId="5" borderId="25" xfId="0" applyNumberFormat="1" applyFont="1" applyFill="1" applyBorder="1"/>
    <xf numFmtId="0" fontId="8" fillId="6" borderId="24" xfId="0" applyFont="1" applyFill="1" applyBorder="1" applyAlignment="1">
      <alignment wrapText="1"/>
    </xf>
    <xf numFmtId="0" fontId="6" fillId="0" borderId="24" xfId="0" applyFont="1" applyFill="1" applyBorder="1" applyAlignment="1">
      <alignment horizontal="center" vertical="center" wrapText="1"/>
    </xf>
    <xf numFmtId="3" fontId="6" fillId="0" borderId="25" xfId="0" applyNumberFormat="1" applyFont="1" applyFill="1" applyBorder="1" applyAlignment="1">
      <alignment horizontal="center" vertical="center"/>
    </xf>
    <xf numFmtId="3" fontId="6" fillId="0" borderId="25" xfId="0" applyNumberFormat="1" applyFont="1" applyFill="1" applyBorder="1" applyAlignment="1">
      <alignment horizontal="center" vertical="center" wrapText="1"/>
    </xf>
    <xf numFmtId="3" fontId="6" fillId="0" borderId="44" xfId="0" applyNumberFormat="1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8" fillId="7" borderId="42" xfId="0" applyFont="1" applyFill="1" applyBorder="1"/>
    <xf numFmtId="0" fontId="6" fillId="0" borderId="24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left" vertical="center" wrapText="1"/>
    </xf>
    <xf numFmtId="0" fontId="10" fillId="6" borderId="24" xfId="0" applyFont="1" applyFill="1" applyBorder="1" applyAlignment="1">
      <alignment horizontal="left" vertical="center" wrapText="1"/>
    </xf>
    <xf numFmtId="3" fontId="10" fillId="6" borderId="25" xfId="0" applyNumberFormat="1" applyFont="1" applyFill="1" applyBorder="1" applyAlignment="1">
      <alignment horizontal="right" vertical="center"/>
    </xf>
    <xf numFmtId="0" fontId="6" fillId="0" borderId="24" xfId="0" applyFont="1" applyBorder="1" applyAlignment="1">
      <alignment horizontal="center" vertical="center"/>
    </xf>
    <xf numFmtId="3" fontId="6" fillId="0" borderId="25" xfId="0" applyNumberFormat="1" applyFont="1" applyFill="1" applyBorder="1" applyAlignment="1">
      <alignment horizontal="right" vertical="center"/>
    </xf>
    <xf numFmtId="0" fontId="10" fillId="7" borderId="24" xfId="0" applyFont="1" applyFill="1" applyBorder="1" applyAlignment="1">
      <alignment horizontal="left" vertical="center" wrapText="1"/>
    </xf>
    <xf numFmtId="3" fontId="10" fillId="7" borderId="25" xfId="0" applyNumberFormat="1" applyFont="1" applyFill="1" applyBorder="1" applyAlignment="1">
      <alignment horizontal="right" vertical="center"/>
    </xf>
    <xf numFmtId="0" fontId="8" fillId="5" borderId="22" xfId="0" applyFont="1" applyFill="1" applyBorder="1" applyAlignment="1">
      <alignment horizontal="left" vertical="center" wrapText="1"/>
    </xf>
    <xf numFmtId="0" fontId="6" fillId="0" borderId="41" xfId="0" applyFont="1" applyFill="1" applyBorder="1" applyAlignment="1">
      <alignment horizontal="center" vertical="center"/>
    </xf>
    <xf numFmtId="3" fontId="6" fillId="0" borderId="44" xfId="0" applyNumberFormat="1" applyFont="1" applyFill="1" applyBorder="1" applyAlignment="1">
      <alignment horizontal="center" vertical="center"/>
    </xf>
    <xf numFmtId="3" fontId="19" fillId="8" borderId="14" xfId="0" applyNumberFormat="1" applyFont="1" applyFill="1" applyBorder="1" applyAlignment="1"/>
    <xf numFmtId="0" fontId="0" fillId="0" borderId="7" xfId="0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0" borderId="35" xfId="0" applyBorder="1"/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16" fillId="0" borderId="0" xfId="0" applyFont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6" fillId="0" borderId="0" xfId="0" applyNumberFormat="1" applyFont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vertical="center" wrapText="1"/>
    </xf>
    <xf numFmtId="3" fontId="6" fillId="0" borderId="27" xfId="0" applyNumberFormat="1" applyFont="1" applyFill="1" applyBorder="1" applyAlignment="1">
      <alignment horizontal="center" vertical="center"/>
    </xf>
    <xf numFmtId="3" fontId="6" fillId="0" borderId="27" xfId="0" applyNumberFormat="1" applyFont="1" applyFill="1" applyBorder="1"/>
    <xf numFmtId="3" fontId="6" fillId="0" borderId="1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wrapText="1"/>
    </xf>
    <xf numFmtId="0" fontId="19" fillId="0" borderId="22" xfId="0" applyFont="1" applyFill="1" applyBorder="1" applyAlignment="1">
      <alignment vertical="center"/>
    </xf>
    <xf numFmtId="0" fontId="19" fillId="8" borderId="26" xfId="0" applyFont="1" applyFill="1" applyBorder="1" applyAlignment="1">
      <alignment vertical="center"/>
    </xf>
    <xf numFmtId="0" fontId="17" fillId="0" borderId="0" xfId="0" applyFont="1" applyBorder="1" applyAlignment="1"/>
    <xf numFmtId="0" fontId="0" fillId="0" borderId="36" xfId="0" applyBorder="1" applyAlignment="1">
      <alignment horizontal="center"/>
    </xf>
    <xf numFmtId="0" fontId="0" fillId="0" borderId="28" xfId="0" applyBorder="1" applyAlignment="1">
      <alignment vertical="center" wrapText="1"/>
    </xf>
    <xf numFmtId="0" fontId="19" fillId="0" borderId="10" xfId="0" applyFont="1" applyFill="1" applyBorder="1" applyAlignment="1">
      <alignment vertical="center"/>
    </xf>
    <xf numFmtId="3" fontId="19" fillId="0" borderId="9" xfId="0" applyNumberFormat="1" applyFont="1" applyFill="1" applyBorder="1"/>
    <xf numFmtId="3" fontId="19" fillId="7" borderId="21" xfId="0" applyNumberFormat="1" applyFont="1" applyFill="1" applyBorder="1" applyAlignment="1">
      <alignment wrapText="1"/>
    </xf>
    <xf numFmtId="3" fontId="19" fillId="0" borderId="10" xfId="0" applyNumberFormat="1" applyFont="1" applyFill="1" applyBorder="1" applyAlignment="1">
      <alignment wrapText="1"/>
    </xf>
    <xf numFmtId="3" fontId="21" fillId="0" borderId="0" xfId="0" applyNumberFormat="1" applyFont="1" applyBorder="1"/>
    <xf numFmtId="0" fontId="19" fillId="0" borderId="25" xfId="0" applyFont="1" applyFill="1" applyBorder="1" applyAlignment="1">
      <alignment vertical="center"/>
    </xf>
    <xf numFmtId="3" fontId="19" fillId="0" borderId="1" xfId="0" applyNumberFormat="1" applyFont="1" applyBorder="1" applyAlignment="1">
      <alignment wrapText="1"/>
    </xf>
    <xf numFmtId="3" fontId="19" fillId="0" borderId="23" xfId="0" applyNumberFormat="1" applyFont="1" applyBorder="1" applyAlignment="1"/>
    <xf numFmtId="3" fontId="19" fillId="6" borderId="28" xfId="0" applyNumberFormat="1" applyFont="1" applyFill="1" applyBorder="1" applyAlignment="1">
      <alignment wrapText="1"/>
    </xf>
    <xf numFmtId="3" fontId="19" fillId="6" borderId="33" xfId="0" applyNumberFormat="1" applyFont="1" applyFill="1" applyBorder="1" applyAlignment="1"/>
    <xf numFmtId="0" fontId="19" fillId="0" borderId="46" xfId="0" applyFont="1" applyFill="1" applyBorder="1" applyAlignment="1">
      <alignment vertical="center"/>
    </xf>
    <xf numFmtId="0" fontId="19" fillId="0" borderId="9" xfId="0" applyFont="1" applyFill="1" applyBorder="1" applyAlignment="1">
      <alignment horizontal="left" vertical="center" wrapText="1"/>
    </xf>
    <xf numFmtId="3" fontId="19" fillId="0" borderId="21" xfId="0" applyNumberFormat="1" applyFont="1" applyFill="1" applyBorder="1" applyAlignment="1">
      <alignment wrapText="1"/>
    </xf>
    <xf numFmtId="3" fontId="19" fillId="0" borderId="24" xfId="0" applyNumberFormat="1" applyFont="1" applyBorder="1"/>
    <xf numFmtId="0" fontId="19" fillId="0" borderId="3" xfId="0" applyFont="1" applyFill="1" applyBorder="1" applyAlignment="1">
      <alignment vertical="center"/>
    </xf>
    <xf numFmtId="0" fontId="19" fillId="8" borderId="54" xfId="0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horizontal="center" vertical="center"/>
    </xf>
    <xf numFmtId="3" fontId="6" fillId="0" borderId="19" xfId="0" applyNumberFormat="1" applyFont="1" applyFill="1" applyBorder="1"/>
    <xf numFmtId="0" fontId="10" fillId="7" borderId="42" xfId="0" applyFont="1" applyFill="1" applyBorder="1" applyAlignment="1">
      <alignment horizontal="left" vertical="center" wrapText="1"/>
    </xf>
    <xf numFmtId="3" fontId="19" fillId="0" borderId="55" xfId="0" applyNumberFormat="1" applyFont="1" applyFill="1" applyBorder="1" applyAlignment="1">
      <alignment wrapText="1"/>
    </xf>
    <xf numFmtId="3" fontId="21" fillId="0" borderId="0" xfId="0" applyNumberFormat="1" applyFont="1" applyFill="1" applyBorder="1"/>
    <xf numFmtId="3" fontId="21" fillId="0" borderId="0" xfId="0" applyNumberFormat="1" applyFont="1" applyFill="1"/>
    <xf numFmtId="0" fontId="21" fillId="0" borderId="0" xfId="0" applyFont="1" applyFill="1"/>
    <xf numFmtId="3" fontId="19" fillId="0" borderId="24" xfId="0" applyNumberFormat="1" applyFont="1" applyFill="1" applyBorder="1" applyAlignment="1"/>
    <xf numFmtId="3" fontId="19" fillId="0" borderId="25" xfId="0" applyNumberFormat="1" applyFont="1" applyFill="1" applyBorder="1" applyAlignment="1"/>
    <xf numFmtId="3" fontId="19" fillId="0" borderId="10" xfId="0" applyNumberFormat="1" applyFont="1" applyFill="1" applyBorder="1" applyAlignment="1"/>
    <xf numFmtId="3" fontId="19" fillId="0" borderId="9" xfId="0" applyNumberFormat="1" applyFont="1" applyFill="1" applyBorder="1" applyAlignment="1"/>
    <xf numFmtId="3" fontId="19" fillId="0" borderId="51" xfId="0" applyNumberFormat="1" applyFont="1" applyFill="1" applyBorder="1" applyAlignment="1"/>
    <xf numFmtId="3" fontId="19" fillId="0" borderId="23" xfId="0" applyNumberFormat="1" applyFont="1" applyFill="1" applyBorder="1" applyAlignment="1"/>
    <xf numFmtId="0" fontId="19" fillId="0" borderId="9" xfId="0" applyFont="1" applyFill="1" applyBorder="1" applyAlignment="1">
      <alignment vertical="center"/>
    </xf>
    <xf numFmtId="3" fontId="19" fillId="0" borderId="55" xfId="0" applyNumberFormat="1" applyFont="1" applyFill="1" applyBorder="1"/>
    <xf numFmtId="3" fontId="19" fillId="0" borderId="38" xfId="0" applyNumberFormat="1" applyFont="1" applyFill="1" applyBorder="1" applyAlignment="1">
      <alignment wrapText="1"/>
    </xf>
    <xf numFmtId="3" fontId="19" fillId="0" borderId="56" xfId="0" applyNumberFormat="1" applyFont="1" applyFill="1" applyBorder="1" applyAlignment="1"/>
    <xf numFmtId="3" fontId="19" fillId="0" borderId="39" xfId="0" applyNumberFormat="1" applyFont="1" applyFill="1" applyBorder="1" applyAlignment="1"/>
    <xf numFmtId="3" fontId="19" fillId="0" borderId="55" xfId="0" applyNumberFormat="1" applyFont="1" applyFill="1" applyBorder="1" applyAlignment="1"/>
    <xf numFmtId="0" fontId="19" fillId="0" borderId="20" xfId="0" applyFont="1" applyFill="1" applyBorder="1" applyAlignment="1">
      <alignment vertical="center"/>
    </xf>
    <xf numFmtId="0" fontId="19" fillId="0" borderId="57" xfId="0" applyFont="1" applyFill="1" applyBorder="1" applyAlignment="1">
      <alignment vertical="center"/>
    </xf>
    <xf numFmtId="0" fontId="19" fillId="0" borderId="58" xfId="0" applyFont="1" applyFill="1" applyBorder="1" applyAlignment="1">
      <alignment horizontal="left" vertical="center" wrapText="1"/>
    </xf>
    <xf numFmtId="0" fontId="19" fillId="0" borderId="4" xfId="0" applyFont="1" applyFill="1" applyBorder="1" applyAlignment="1">
      <alignment horizontal="left" vertical="center" wrapText="1"/>
    </xf>
    <xf numFmtId="3" fontId="21" fillId="9" borderId="0" xfId="0" applyNumberFormat="1" applyFont="1" applyFill="1" applyBorder="1"/>
    <xf numFmtId="3" fontId="21" fillId="9" borderId="0" xfId="0" applyNumberFormat="1" applyFont="1" applyFill="1"/>
    <xf numFmtId="0" fontId="21" fillId="9" borderId="0" xfId="0" applyFont="1" applyFill="1"/>
    <xf numFmtId="3" fontId="19" fillId="9" borderId="37" xfId="0" applyNumberFormat="1" applyFont="1" applyFill="1" applyBorder="1" applyAlignment="1">
      <alignment wrapText="1"/>
    </xf>
    <xf numFmtId="0" fontId="19" fillId="0" borderId="42" xfId="0" applyFont="1" applyFill="1" applyBorder="1" applyAlignment="1">
      <alignment horizontal="left" vertical="center" wrapText="1"/>
    </xf>
    <xf numFmtId="0" fontId="19" fillId="0" borderId="17" xfId="0" applyFont="1" applyFill="1" applyBorder="1" applyAlignment="1">
      <alignment vertical="center"/>
    </xf>
    <xf numFmtId="3" fontId="19" fillId="0" borderId="37" xfId="0" applyNumberFormat="1" applyFont="1" applyBorder="1"/>
    <xf numFmtId="3" fontId="19" fillId="6" borderId="61" xfId="0" applyNumberFormat="1" applyFont="1" applyFill="1" applyBorder="1" applyAlignment="1">
      <alignment wrapText="1"/>
    </xf>
    <xf numFmtId="0" fontId="19" fillId="9" borderId="2" xfId="0" applyFont="1" applyFill="1" applyBorder="1" applyAlignment="1">
      <alignment horizontal="center" vertical="center"/>
    </xf>
    <xf numFmtId="3" fontId="19" fillId="0" borderId="60" xfId="0" applyNumberFormat="1" applyFont="1" applyFill="1" applyBorder="1" applyAlignment="1"/>
    <xf numFmtId="3" fontId="19" fillId="0" borderId="60" xfId="0" applyNumberFormat="1" applyFont="1" applyBorder="1" applyAlignment="1"/>
    <xf numFmtId="3" fontId="19" fillId="7" borderId="1" xfId="0" applyNumberFormat="1" applyFont="1" applyFill="1" applyBorder="1" applyAlignment="1">
      <alignment wrapText="1"/>
    </xf>
    <xf numFmtId="3" fontId="19" fillId="9" borderId="24" xfId="0" applyNumberFormat="1" applyFont="1" applyFill="1" applyBorder="1" applyAlignment="1">
      <alignment wrapText="1"/>
    </xf>
    <xf numFmtId="3" fontId="19" fillId="9" borderId="1" xfId="0" applyNumberFormat="1" applyFont="1" applyFill="1" applyBorder="1" applyAlignment="1">
      <alignment wrapText="1"/>
    </xf>
    <xf numFmtId="3" fontId="19" fillId="9" borderId="25" xfId="0" applyNumberFormat="1" applyFont="1" applyFill="1" applyBorder="1" applyAlignment="1">
      <alignment wrapText="1"/>
    </xf>
    <xf numFmtId="3" fontId="19" fillId="0" borderId="1" xfId="0" applyNumberFormat="1" applyFont="1" applyBorder="1"/>
    <xf numFmtId="3" fontId="19" fillId="0" borderId="25" xfId="0" applyNumberFormat="1" applyFont="1" applyBorder="1"/>
    <xf numFmtId="0" fontId="19" fillId="0" borderId="42" xfId="0" applyFont="1" applyFill="1" applyBorder="1" applyAlignment="1">
      <alignment vertical="center"/>
    </xf>
    <xf numFmtId="3" fontId="19" fillId="6" borderId="52" xfId="0" applyNumberFormat="1" applyFont="1" applyFill="1" applyBorder="1" applyAlignment="1">
      <alignment wrapText="1"/>
    </xf>
    <xf numFmtId="3" fontId="19" fillId="9" borderId="24" xfId="0" applyNumberFormat="1" applyFont="1" applyFill="1" applyBorder="1"/>
    <xf numFmtId="0" fontId="19" fillId="0" borderId="24" xfId="0" applyFont="1" applyFill="1" applyBorder="1" applyAlignment="1">
      <alignment horizontal="left" vertical="center" wrapText="1"/>
    </xf>
    <xf numFmtId="3" fontId="19" fillId="9" borderId="2" xfId="0" applyNumberFormat="1" applyFont="1" applyFill="1" applyBorder="1" applyAlignment="1">
      <alignment wrapText="1"/>
    </xf>
    <xf numFmtId="3" fontId="19" fillId="0" borderId="2" xfId="0" applyNumberFormat="1" applyFont="1" applyBorder="1"/>
    <xf numFmtId="0" fontId="19" fillId="0" borderId="46" xfId="0" applyFont="1" applyFill="1" applyBorder="1" applyAlignment="1">
      <alignment horizontal="left" vertical="center"/>
    </xf>
    <xf numFmtId="0" fontId="19" fillId="0" borderId="2" xfId="0" applyFont="1" applyFill="1" applyBorder="1" applyAlignment="1">
      <alignment horizontal="left" vertical="center"/>
    </xf>
    <xf numFmtId="3" fontId="19" fillId="0" borderId="46" xfId="0" applyNumberFormat="1" applyFont="1" applyFill="1" applyBorder="1" applyAlignment="1"/>
    <xf numFmtId="3" fontId="19" fillId="0" borderId="2" xfId="0" applyNumberFormat="1" applyFont="1" applyFill="1" applyBorder="1" applyAlignment="1"/>
    <xf numFmtId="3" fontId="19" fillId="0" borderId="2" xfId="0" applyNumberFormat="1" applyFont="1" applyBorder="1" applyAlignment="1"/>
    <xf numFmtId="3" fontId="19" fillId="0" borderId="5" xfId="0" applyNumberFormat="1" applyFont="1" applyBorder="1"/>
    <xf numFmtId="3" fontId="19" fillId="9" borderId="5" xfId="0" applyNumberFormat="1" applyFont="1" applyFill="1" applyBorder="1"/>
    <xf numFmtId="3" fontId="19" fillId="9" borderId="1" xfId="0" applyNumberFormat="1" applyFont="1" applyFill="1" applyBorder="1"/>
    <xf numFmtId="3" fontId="19" fillId="9" borderId="25" xfId="0" applyNumberFormat="1" applyFont="1" applyFill="1" applyBorder="1"/>
    <xf numFmtId="3" fontId="19" fillId="9" borderId="2" xfId="0" applyNumberFormat="1" applyFont="1" applyFill="1" applyBorder="1"/>
    <xf numFmtId="3" fontId="19" fillId="0" borderId="42" xfId="0" applyNumberFormat="1" applyFont="1" applyFill="1" applyBorder="1" applyAlignment="1">
      <alignment wrapText="1"/>
    </xf>
    <xf numFmtId="0" fontId="19" fillId="0" borderId="22" xfId="0" applyFont="1" applyFill="1" applyBorder="1" applyAlignment="1">
      <alignment horizontal="left" vertical="center" wrapText="1"/>
    </xf>
    <xf numFmtId="0" fontId="19" fillId="0" borderId="60" xfId="0" applyFont="1" applyFill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49" fontId="10" fillId="6" borderId="2" xfId="0" applyNumberFormat="1" applyFont="1" applyFill="1" applyBorder="1" applyAlignment="1">
      <alignment horizontal="left" vertical="center" wrapText="1"/>
    </xf>
    <xf numFmtId="49" fontId="10" fillId="6" borderId="3" xfId="0" applyNumberFormat="1" applyFont="1" applyFill="1" applyBorder="1" applyAlignment="1">
      <alignment horizontal="left" vertical="center" wrapText="1"/>
    </xf>
    <xf numFmtId="0" fontId="10" fillId="7" borderId="17" xfId="0" applyFont="1" applyFill="1" applyBorder="1" applyAlignment="1">
      <alignment horizontal="left" vertical="center" wrapText="1"/>
    </xf>
    <xf numFmtId="0" fontId="10" fillId="7" borderId="4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8" fillId="4" borderId="2" xfId="0" applyFont="1" applyFill="1" applyBorder="1" applyAlignment="1">
      <alignment horizontal="left" wrapText="1"/>
    </xf>
    <xf numFmtId="0" fontId="8" fillId="4" borderId="3" xfId="0" applyFont="1" applyFill="1" applyBorder="1" applyAlignment="1">
      <alignment horizontal="left" wrapText="1"/>
    </xf>
    <xf numFmtId="49" fontId="6" fillId="4" borderId="2" xfId="0" applyNumberFormat="1" applyFont="1" applyFill="1" applyBorder="1" applyAlignment="1">
      <alignment horizontal="left" vertical="center" wrapText="1"/>
    </xf>
    <xf numFmtId="49" fontId="6" fillId="4" borderId="3" xfId="0" applyNumberFormat="1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left" vertical="center" wrapText="1"/>
    </xf>
    <xf numFmtId="0" fontId="8" fillId="5" borderId="17" xfId="0" applyFont="1" applyFill="1" applyBorder="1" applyAlignment="1">
      <alignment horizontal="left" vertical="center" wrapText="1"/>
    </xf>
    <xf numFmtId="0" fontId="8" fillId="5" borderId="4" xfId="0" applyFont="1" applyFill="1" applyBorder="1" applyAlignment="1">
      <alignment horizontal="left" vertical="center" wrapText="1"/>
    </xf>
    <xf numFmtId="0" fontId="10" fillId="6" borderId="2" xfId="0" applyFont="1" applyFill="1" applyBorder="1" applyAlignment="1">
      <alignment horizontal="left" vertical="center" wrapText="1"/>
    </xf>
    <xf numFmtId="0" fontId="10" fillId="6" borderId="3" xfId="0" applyFont="1" applyFill="1" applyBorder="1" applyAlignment="1">
      <alignment horizontal="left" vertical="center" wrapText="1"/>
    </xf>
    <xf numFmtId="0" fontId="10" fillId="7" borderId="2" xfId="0" applyFont="1" applyFill="1" applyBorder="1" applyAlignment="1">
      <alignment horizontal="left" vertical="center" wrapText="1"/>
    </xf>
    <xf numFmtId="0" fontId="10" fillId="7" borderId="3" xfId="0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23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40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22" fillId="0" borderId="51" xfId="0" applyFont="1" applyFill="1" applyBorder="1" applyAlignment="1">
      <alignment horizontal="center" vertical="center" wrapText="1"/>
    </xf>
    <xf numFmtId="0" fontId="22" fillId="0" borderId="53" xfId="0" applyFont="1" applyFill="1" applyBorder="1" applyAlignment="1">
      <alignment horizontal="center" vertical="center" wrapText="1"/>
    </xf>
    <xf numFmtId="0" fontId="22" fillId="0" borderId="52" xfId="0" applyFont="1" applyFill="1" applyBorder="1" applyAlignment="1">
      <alignment horizontal="center" vertical="center" wrapText="1"/>
    </xf>
    <xf numFmtId="0" fontId="19" fillId="6" borderId="26" xfId="0" applyFont="1" applyFill="1" applyBorder="1" applyAlignment="1">
      <alignment horizontal="center" vertical="center"/>
    </xf>
    <xf numFmtId="0" fontId="19" fillId="6" borderId="30" xfId="0" applyFont="1" applyFill="1" applyBorder="1" applyAlignment="1">
      <alignment horizontal="center" vertical="center"/>
    </xf>
    <xf numFmtId="0" fontId="19" fillId="0" borderId="35" xfId="0" applyFont="1" applyFill="1" applyBorder="1" applyAlignment="1">
      <alignment horizontal="center" vertical="center"/>
    </xf>
    <xf numFmtId="0" fontId="19" fillId="0" borderId="34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29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31" xfId="0" applyFont="1" applyFill="1" applyBorder="1" applyAlignment="1">
      <alignment horizontal="center" vertical="center"/>
    </xf>
    <xf numFmtId="0" fontId="19" fillId="0" borderId="32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33" xfId="0" applyFont="1" applyFill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2" fillId="0" borderId="35" xfId="0" applyFont="1" applyFill="1" applyBorder="1" applyAlignment="1">
      <alignment horizontal="center" vertical="center" wrapText="1"/>
    </xf>
    <xf numFmtId="0" fontId="22" fillId="0" borderId="29" xfId="0" applyFont="1" applyFill="1" applyBorder="1" applyAlignment="1">
      <alignment horizontal="center" vertical="center" wrapText="1"/>
    </xf>
    <xf numFmtId="0" fontId="22" fillId="0" borderId="32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horizontal="center" vertical="center"/>
    </xf>
    <xf numFmtId="0" fontId="19" fillId="0" borderId="2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6" borderId="54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6" fillId="0" borderId="0" xfId="0" applyFont="1" applyFill="1" applyBorder="1" applyAlignment="1">
      <alignment horizontal="center" wrapText="1"/>
    </xf>
    <xf numFmtId="0" fontId="30" fillId="0" borderId="0" xfId="0" applyFont="1" applyFill="1" applyBorder="1" applyAlignment="1">
      <alignment horizontal="center" wrapText="1"/>
    </xf>
    <xf numFmtId="0" fontId="0" fillId="0" borderId="45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5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36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9" fillId="0" borderId="50" xfId="0" applyFon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18" fillId="0" borderId="51" xfId="0" applyFont="1" applyBorder="1" applyAlignment="1">
      <alignment horizontal="center" vertical="center" wrapText="1"/>
    </xf>
    <xf numFmtId="0" fontId="18" fillId="0" borderId="52" xfId="0" applyFont="1" applyBorder="1" applyAlignment="1">
      <alignment horizontal="center" vertical="center" wrapText="1"/>
    </xf>
    <xf numFmtId="0" fontId="19" fillId="0" borderId="51" xfId="0" applyFont="1" applyBorder="1" applyAlignment="1">
      <alignment horizontal="center" vertical="center" wrapText="1"/>
    </xf>
    <xf numFmtId="0" fontId="19" fillId="0" borderId="5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46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9" fillId="6" borderId="50" xfId="0" applyFont="1" applyFill="1" applyBorder="1" applyAlignment="1">
      <alignment horizontal="center" vertical="center"/>
    </xf>
    <xf numFmtId="0" fontId="19" fillId="6" borderId="59" xfId="0" applyFont="1" applyFill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22" fillId="0" borderId="40" xfId="0" applyFont="1" applyFill="1" applyBorder="1" applyAlignment="1">
      <alignment horizontal="center" vertical="center" wrapText="1"/>
    </xf>
    <xf numFmtId="0" fontId="19" fillId="6" borderId="14" xfId="0" applyFont="1" applyFill="1" applyBorder="1" applyAlignment="1">
      <alignment horizontal="center" vertical="center"/>
    </xf>
    <xf numFmtId="0" fontId="19" fillId="6" borderId="15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6" borderId="28" xfId="0" applyFont="1" applyFill="1" applyBorder="1" applyAlignment="1">
      <alignment horizontal="center" vertical="center"/>
    </xf>
  </cellXfs>
  <cellStyles count="16">
    <cellStyle name="Dziesiętny" xfId="10" builtinId="3"/>
    <cellStyle name="Normalny" xfId="0" builtinId="0"/>
    <cellStyle name="Normalny 2" xfId="4"/>
    <cellStyle name="Normalny 2 2" xfId="5"/>
    <cellStyle name="Normalny 2 2 2" xfId="11"/>
    <cellStyle name="Normalny 2 2 3" xfId="12"/>
    <cellStyle name="Normalny 2 3" xfId="13"/>
    <cellStyle name="Normalny 3" xfId="6"/>
    <cellStyle name="Normalny 3 2" xfId="7"/>
    <cellStyle name="Normalny 3 2 2" xfId="8"/>
    <cellStyle name="Normalny 4" xfId="9"/>
    <cellStyle name="Normalny 5" xfId="2"/>
    <cellStyle name="Normalny 5 2" xfId="14"/>
    <cellStyle name="Procentowy" xfId="1" builtinId="5"/>
    <cellStyle name="Procentowy 2" xfId="3"/>
    <cellStyle name="Procentowy 2 2" xfId="15"/>
  </cellStyles>
  <dxfs count="0"/>
  <tableStyles count="0" defaultTableStyle="TableStyleMedium9" defaultPivotStyle="PivotStyleLight16"/>
  <colors>
    <mruColors>
      <color rgb="FFCC99FF"/>
      <color rgb="FFCCFF99"/>
      <color rgb="FFCCFFFF"/>
      <color rgb="FF66CCFF"/>
      <color rgb="FF00CCFF"/>
      <color rgb="FF33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R108"/>
  <sheetViews>
    <sheetView view="pageBreakPreview" topLeftCell="C1" zoomScale="85" zoomScaleNormal="40" zoomScaleSheetLayoutView="85" workbookViewId="0">
      <pane ySplit="3" topLeftCell="A40" activePane="bottomLeft" state="frozen"/>
      <selection activeCell="E1" sqref="E1"/>
      <selection pane="bottomLeft" activeCell="P47" sqref="P47"/>
    </sheetView>
  </sheetViews>
  <sheetFormatPr defaultRowHeight="14.25"/>
  <cols>
    <col min="1" max="1" width="6.75" style="65" customWidth="1"/>
    <col min="2" max="2" width="49.875" style="66" customWidth="1"/>
    <col min="3" max="18" width="12.75" customWidth="1"/>
  </cols>
  <sheetData>
    <row r="1" spans="1:18" s="1" customFormat="1" ht="54.75" customHeight="1">
      <c r="D1" s="63"/>
      <c r="E1" s="63"/>
      <c r="F1" s="63"/>
      <c r="G1" s="63"/>
      <c r="L1" s="283" t="s">
        <v>489</v>
      </c>
      <c r="M1" s="283"/>
      <c r="N1" s="283"/>
      <c r="O1" s="283"/>
    </row>
    <row r="2" spans="1:18" s="1" customFormat="1" ht="26.25" customHeight="1">
      <c r="B2" s="284" t="s">
        <v>259</v>
      </c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</row>
    <row r="3" spans="1:18" ht="30">
      <c r="A3" s="85" t="s">
        <v>270</v>
      </c>
      <c r="B3" s="86" t="s">
        <v>0</v>
      </c>
      <c r="C3" s="86" t="s">
        <v>271</v>
      </c>
      <c r="D3" s="86" t="s">
        <v>272</v>
      </c>
      <c r="E3" s="86" t="s">
        <v>273</v>
      </c>
      <c r="F3" s="86" t="s">
        <v>274</v>
      </c>
      <c r="G3" s="86" t="s">
        <v>275</v>
      </c>
      <c r="H3" s="86" t="s">
        <v>276</v>
      </c>
      <c r="I3" s="86" t="s">
        <v>277</v>
      </c>
      <c r="J3" s="86" t="s">
        <v>278</v>
      </c>
      <c r="K3" s="86" t="s">
        <v>279</v>
      </c>
      <c r="L3" s="86" t="s">
        <v>280</v>
      </c>
      <c r="M3" s="86" t="s">
        <v>281</v>
      </c>
      <c r="N3" s="86" t="s">
        <v>282</v>
      </c>
      <c r="O3" s="86" t="s">
        <v>283</v>
      </c>
      <c r="P3" s="86" t="s">
        <v>284</v>
      </c>
      <c r="Q3" s="86" t="s">
        <v>285</v>
      </c>
      <c r="R3" s="86" t="s">
        <v>286</v>
      </c>
    </row>
    <row r="4" spans="1:18" ht="15">
      <c r="A4" s="94">
        <v>1</v>
      </c>
      <c r="B4" s="132" t="s">
        <v>2</v>
      </c>
      <c r="C4" s="87">
        <v>929774710.51999998</v>
      </c>
      <c r="D4" s="87">
        <v>871599353.72000003</v>
      </c>
      <c r="E4" s="87">
        <v>1358717187</v>
      </c>
      <c r="F4" s="87">
        <v>1358717187</v>
      </c>
      <c r="G4" s="87">
        <v>1466420256</v>
      </c>
      <c r="H4" s="87">
        <v>1051838567.12</v>
      </c>
      <c r="I4" s="87">
        <v>614278823.84240007</v>
      </c>
      <c r="J4" s="87">
        <v>608264920.81924808</v>
      </c>
      <c r="K4" s="87">
        <v>616274219.2356329</v>
      </c>
      <c r="L4" s="87">
        <v>628523703.62034559</v>
      </c>
      <c r="M4" s="87">
        <v>641018177.6927526</v>
      </c>
      <c r="N4" s="87">
        <v>651762541.24660766</v>
      </c>
      <c r="O4" s="87">
        <v>664761792.07153988</v>
      </c>
      <c r="P4" s="87">
        <v>678021027.91297054</v>
      </c>
      <c r="Q4" s="87">
        <v>690745448.47123003</v>
      </c>
      <c r="R4" s="87">
        <v>704540357.44065475</v>
      </c>
    </row>
    <row r="5" spans="1:18">
      <c r="A5" s="95" t="s">
        <v>200</v>
      </c>
      <c r="B5" s="96" t="s">
        <v>299</v>
      </c>
      <c r="C5" s="88">
        <v>677067476.67999995</v>
      </c>
      <c r="D5" s="88">
        <v>651417387.98000002</v>
      </c>
      <c r="E5" s="88">
        <v>710414718</v>
      </c>
      <c r="F5" s="88">
        <v>710414718</v>
      </c>
      <c r="G5" s="88">
        <v>739592100</v>
      </c>
      <c r="H5" s="88">
        <v>664568342.12</v>
      </c>
      <c r="I5" s="88">
        <v>596759966.84240007</v>
      </c>
      <c r="J5" s="88">
        <v>603264920.81924808</v>
      </c>
      <c r="K5" s="88">
        <v>615274219.2356329</v>
      </c>
      <c r="L5" s="88">
        <v>627523703.62034559</v>
      </c>
      <c r="M5" s="88">
        <v>640018177.6927526</v>
      </c>
      <c r="N5" s="88">
        <v>650762541.24660766</v>
      </c>
      <c r="O5" s="88">
        <v>663761792.07153988</v>
      </c>
      <c r="P5" s="88">
        <v>677021027.91297054</v>
      </c>
      <c r="Q5" s="88">
        <v>689745448.47123003</v>
      </c>
      <c r="R5" s="88">
        <v>703540357.44065475</v>
      </c>
    </row>
    <row r="6" spans="1:18" ht="22.5">
      <c r="A6" s="95" t="s">
        <v>201</v>
      </c>
      <c r="B6" s="96" t="s">
        <v>300</v>
      </c>
      <c r="C6" s="88">
        <v>0</v>
      </c>
      <c r="D6" s="88">
        <v>0</v>
      </c>
      <c r="E6" s="88">
        <v>0</v>
      </c>
      <c r="F6" s="88">
        <v>0</v>
      </c>
      <c r="G6" s="88">
        <v>41220995</v>
      </c>
      <c r="H6" s="88">
        <v>42045414.899999999</v>
      </c>
      <c r="I6" s="88">
        <v>42886323.197999999</v>
      </c>
      <c r="J6" s="88">
        <v>43744049.661959998</v>
      </c>
      <c r="K6" s="88">
        <v>44618930.6551992</v>
      </c>
      <c r="L6" s="88">
        <v>45511309.268303186</v>
      </c>
      <c r="M6" s="88">
        <v>46421535.45366925</v>
      </c>
      <c r="N6" s="88">
        <v>47349966.162742637</v>
      </c>
      <c r="O6" s="88">
        <v>48296965.485997491</v>
      </c>
      <c r="P6" s="88">
        <v>49262904.795717441</v>
      </c>
      <c r="Q6" s="88">
        <v>50248162.89163179</v>
      </c>
      <c r="R6" s="88">
        <v>51253126.149464428</v>
      </c>
    </row>
    <row r="7" spans="1:18" ht="22.5">
      <c r="A7" s="95" t="s">
        <v>202</v>
      </c>
      <c r="B7" s="96" t="s">
        <v>301</v>
      </c>
      <c r="C7" s="88">
        <v>0</v>
      </c>
      <c r="D7" s="88">
        <v>0</v>
      </c>
      <c r="E7" s="88">
        <v>0</v>
      </c>
      <c r="F7" s="88">
        <v>0</v>
      </c>
      <c r="G7" s="88">
        <v>122400000</v>
      </c>
      <c r="H7" s="88">
        <v>124848000</v>
      </c>
      <c r="I7" s="88">
        <v>127344960</v>
      </c>
      <c r="J7" s="88">
        <v>129891859.2</v>
      </c>
      <c r="K7" s="88">
        <v>132489696.384</v>
      </c>
      <c r="L7" s="88">
        <v>135139490.31168002</v>
      </c>
      <c r="M7" s="88">
        <v>137842280.11791363</v>
      </c>
      <c r="N7" s="88">
        <v>140599125.72027192</v>
      </c>
      <c r="O7" s="88">
        <v>143411108.23467734</v>
      </c>
      <c r="P7" s="88">
        <v>146279330.39937091</v>
      </c>
      <c r="Q7" s="88">
        <v>149204917.00735834</v>
      </c>
      <c r="R7" s="88">
        <v>152189015.34750551</v>
      </c>
    </row>
    <row r="8" spans="1:18">
      <c r="A8" s="95" t="s">
        <v>302</v>
      </c>
      <c r="B8" s="96" t="s">
        <v>303</v>
      </c>
      <c r="C8" s="88">
        <v>0</v>
      </c>
      <c r="D8" s="88">
        <v>0</v>
      </c>
      <c r="E8" s="88">
        <v>0</v>
      </c>
      <c r="F8" s="88">
        <v>0</v>
      </c>
      <c r="G8" s="88">
        <v>11512048</v>
      </c>
      <c r="H8" s="88">
        <v>11724594</v>
      </c>
      <c r="I8" s="88">
        <v>11959085.880000001</v>
      </c>
      <c r="J8" s="88">
        <v>12198267.597600002</v>
      </c>
      <c r="K8" s="88">
        <v>12442232.949552001</v>
      </c>
      <c r="L8" s="88">
        <v>12691077.608543042</v>
      </c>
      <c r="M8" s="88">
        <v>12944899.160713904</v>
      </c>
      <c r="N8" s="88">
        <v>13203797.143928181</v>
      </c>
      <c r="O8" s="88">
        <v>13467873.086806744</v>
      </c>
      <c r="P8" s="88">
        <v>13737230.54854288</v>
      </c>
      <c r="Q8" s="88">
        <v>14011975.159513738</v>
      </c>
      <c r="R8" s="88">
        <v>14292214.662704013</v>
      </c>
    </row>
    <row r="9" spans="1:18">
      <c r="A9" s="95" t="s">
        <v>203</v>
      </c>
      <c r="B9" s="97" t="s">
        <v>304</v>
      </c>
      <c r="C9" s="88">
        <v>0</v>
      </c>
      <c r="D9" s="88">
        <v>0</v>
      </c>
      <c r="E9" s="88">
        <v>0</v>
      </c>
      <c r="F9" s="88">
        <v>0</v>
      </c>
      <c r="G9" s="88">
        <v>0</v>
      </c>
      <c r="H9" s="88">
        <v>0</v>
      </c>
      <c r="I9" s="88">
        <v>0</v>
      </c>
      <c r="J9" s="88">
        <v>0</v>
      </c>
      <c r="K9" s="88">
        <v>0</v>
      </c>
      <c r="L9" s="88">
        <v>0</v>
      </c>
      <c r="M9" s="88">
        <v>0</v>
      </c>
      <c r="N9" s="88">
        <v>0</v>
      </c>
      <c r="O9" s="88">
        <v>0</v>
      </c>
      <c r="P9" s="88">
        <v>0</v>
      </c>
      <c r="Q9" s="88">
        <v>0</v>
      </c>
      <c r="R9" s="88">
        <v>0</v>
      </c>
    </row>
    <row r="10" spans="1:18">
      <c r="A10" s="95" t="s">
        <v>305</v>
      </c>
      <c r="B10" s="96" t="s">
        <v>306</v>
      </c>
      <c r="C10" s="88">
        <v>0</v>
      </c>
      <c r="D10" s="88">
        <v>0</v>
      </c>
      <c r="E10" s="88">
        <v>0</v>
      </c>
      <c r="F10" s="88">
        <v>0</v>
      </c>
      <c r="G10" s="88">
        <v>308311025</v>
      </c>
      <c r="H10" s="88">
        <v>314477245.5</v>
      </c>
      <c r="I10" s="88">
        <v>320766790.41000003</v>
      </c>
      <c r="J10" s="88">
        <v>327182126.21820003</v>
      </c>
      <c r="K10" s="88">
        <v>333725768.74256402</v>
      </c>
      <c r="L10" s="88">
        <v>340400284.11741531</v>
      </c>
      <c r="M10" s="88">
        <v>347208289.79976362</v>
      </c>
      <c r="N10" s="88">
        <v>354152455.59575891</v>
      </c>
      <c r="O10" s="88">
        <v>361235504.70767409</v>
      </c>
      <c r="P10" s="88">
        <v>368460214.80182755</v>
      </c>
      <c r="Q10" s="88">
        <v>375829419.09786409</v>
      </c>
      <c r="R10" s="88">
        <v>383346007.47982138</v>
      </c>
    </row>
    <row r="11" spans="1:18">
      <c r="A11" s="95" t="s">
        <v>307</v>
      </c>
      <c r="B11" s="96" t="s">
        <v>308</v>
      </c>
      <c r="C11" s="88">
        <v>0</v>
      </c>
      <c r="D11" s="88">
        <v>0</v>
      </c>
      <c r="E11" s="88">
        <v>0</v>
      </c>
      <c r="F11" s="88">
        <v>0</v>
      </c>
      <c r="G11" s="88">
        <v>226112388</v>
      </c>
      <c r="H11" s="88">
        <v>116365553.54000001</v>
      </c>
      <c r="I11" s="88">
        <v>81322383.250799999</v>
      </c>
      <c r="J11" s="88">
        <v>77534585.555815995</v>
      </c>
      <c r="K11" s="88">
        <v>79045277.266932309</v>
      </c>
      <c r="L11" s="88">
        <v>80586182.812270969</v>
      </c>
      <c r="M11" s="88">
        <v>82157906.46851638</v>
      </c>
      <c r="N11" s="88">
        <v>81761064.597886711</v>
      </c>
      <c r="O11" s="88">
        <v>83396285.889844447</v>
      </c>
      <c r="P11" s="88">
        <v>85064211.607641339</v>
      </c>
      <c r="Q11" s="88">
        <v>86765495.839794159</v>
      </c>
      <c r="R11" s="88">
        <v>88500805.756590053</v>
      </c>
    </row>
    <row r="12" spans="1:18">
      <c r="A12" s="95" t="s">
        <v>204</v>
      </c>
      <c r="B12" s="96" t="s">
        <v>309</v>
      </c>
      <c r="C12" s="88">
        <v>252707233.84</v>
      </c>
      <c r="D12" s="88">
        <v>220181965.74000001</v>
      </c>
      <c r="E12" s="88">
        <v>648302469</v>
      </c>
      <c r="F12" s="88">
        <v>648302469</v>
      </c>
      <c r="G12" s="88">
        <v>726828156</v>
      </c>
      <c r="H12" s="88">
        <v>387270225</v>
      </c>
      <c r="I12" s="88">
        <v>17518857</v>
      </c>
      <c r="J12" s="88">
        <v>5000000</v>
      </c>
      <c r="K12" s="88">
        <v>1000000</v>
      </c>
      <c r="L12" s="88">
        <v>1000000</v>
      </c>
      <c r="M12" s="88">
        <v>1000000</v>
      </c>
      <c r="N12" s="88">
        <v>1000000</v>
      </c>
      <c r="O12" s="88">
        <v>1000000</v>
      </c>
      <c r="P12" s="88">
        <v>1000000</v>
      </c>
      <c r="Q12" s="88">
        <v>1000000</v>
      </c>
      <c r="R12" s="88">
        <v>1000000</v>
      </c>
    </row>
    <row r="13" spans="1:18">
      <c r="A13" s="95" t="s">
        <v>205</v>
      </c>
      <c r="B13" s="96" t="s">
        <v>310</v>
      </c>
      <c r="C13" s="88">
        <v>3431851.49</v>
      </c>
      <c r="D13" s="88">
        <v>2127418.4</v>
      </c>
      <c r="E13" s="88">
        <v>20370000</v>
      </c>
      <c r="F13" s="88">
        <v>20370000</v>
      </c>
      <c r="G13" s="88">
        <v>10019000</v>
      </c>
      <c r="H13" s="88">
        <v>10000000</v>
      </c>
      <c r="I13" s="88">
        <v>5000000</v>
      </c>
      <c r="J13" s="88">
        <v>1000000</v>
      </c>
      <c r="K13" s="88">
        <v>1000000</v>
      </c>
      <c r="L13" s="88">
        <v>1000000</v>
      </c>
      <c r="M13" s="88">
        <v>1000000</v>
      </c>
      <c r="N13" s="88">
        <v>1000000</v>
      </c>
      <c r="O13" s="88">
        <v>1000000</v>
      </c>
      <c r="P13" s="88">
        <v>1000000</v>
      </c>
      <c r="Q13" s="88">
        <v>1000000</v>
      </c>
      <c r="R13" s="88">
        <v>1000000</v>
      </c>
    </row>
    <row r="14" spans="1:18">
      <c r="A14" s="95" t="s">
        <v>206</v>
      </c>
      <c r="B14" s="96" t="s">
        <v>311</v>
      </c>
      <c r="C14" s="88">
        <v>0</v>
      </c>
      <c r="D14" s="88">
        <v>0</v>
      </c>
      <c r="E14" s="88">
        <v>0</v>
      </c>
      <c r="F14" s="88">
        <v>0</v>
      </c>
      <c r="G14" s="88">
        <v>709873498</v>
      </c>
      <c r="H14" s="88">
        <v>377270225</v>
      </c>
      <c r="I14" s="88">
        <v>12518857</v>
      </c>
      <c r="J14" s="88">
        <v>4000000</v>
      </c>
      <c r="K14" s="88">
        <v>0</v>
      </c>
      <c r="L14" s="88">
        <v>0</v>
      </c>
      <c r="M14" s="88">
        <v>0</v>
      </c>
      <c r="N14" s="88">
        <v>0</v>
      </c>
      <c r="O14" s="88">
        <v>0</v>
      </c>
      <c r="P14" s="88">
        <v>0</v>
      </c>
      <c r="Q14" s="88">
        <v>0</v>
      </c>
      <c r="R14" s="88">
        <v>0</v>
      </c>
    </row>
    <row r="15" spans="1:18" ht="15">
      <c r="A15" s="98">
        <v>2</v>
      </c>
      <c r="B15" s="131" t="s">
        <v>3</v>
      </c>
      <c r="C15" s="87">
        <v>962474821.10000002</v>
      </c>
      <c r="D15" s="87">
        <v>891000574.01999998</v>
      </c>
      <c r="E15" s="87">
        <v>1413513613</v>
      </c>
      <c r="F15" s="87">
        <v>1413513613</v>
      </c>
      <c r="G15" s="87">
        <v>1549174407</v>
      </c>
      <c r="H15" s="87">
        <v>1146864498.98</v>
      </c>
      <c r="I15" s="87">
        <v>581978847.08399999</v>
      </c>
      <c r="J15" s="87">
        <v>554197957</v>
      </c>
      <c r="K15" s="87">
        <v>560492251</v>
      </c>
      <c r="L15" s="87">
        <v>572741736.50013888</v>
      </c>
      <c r="M15" s="87">
        <v>597236210</v>
      </c>
      <c r="N15" s="87">
        <v>595980574.03521585</v>
      </c>
      <c r="O15" s="87">
        <v>644201791.83929336</v>
      </c>
      <c r="P15" s="87">
        <v>645461027.8535738</v>
      </c>
      <c r="Q15" s="87">
        <v>658185448</v>
      </c>
      <c r="R15" s="87">
        <v>683980357</v>
      </c>
    </row>
    <row r="16" spans="1:18">
      <c r="A16" s="100" t="s">
        <v>312</v>
      </c>
      <c r="B16" s="101" t="s">
        <v>313</v>
      </c>
      <c r="C16" s="88">
        <v>547550040.23000002</v>
      </c>
      <c r="D16" s="88">
        <v>529232463.5</v>
      </c>
      <c r="E16" s="88">
        <v>606701476</v>
      </c>
      <c r="F16" s="88">
        <v>606701476</v>
      </c>
      <c r="G16" s="88">
        <v>607247935</v>
      </c>
      <c r="H16" s="88">
        <v>501763402.98000002</v>
      </c>
      <c r="I16" s="88">
        <v>470978901.18400002</v>
      </c>
      <c r="J16" s="88">
        <v>472429297.66701204</v>
      </c>
      <c r="K16" s="88">
        <v>479324658</v>
      </c>
      <c r="L16" s="88">
        <v>480361465.80013883</v>
      </c>
      <c r="M16" s="88">
        <v>487535956</v>
      </c>
      <c r="N16" s="88">
        <v>489279994.33521581</v>
      </c>
      <c r="O16" s="88">
        <v>496188489</v>
      </c>
      <c r="P16" s="88">
        <v>503071524.35357374</v>
      </c>
      <c r="Q16" s="88">
        <v>514078190</v>
      </c>
      <c r="R16" s="88">
        <v>524970387.37824976</v>
      </c>
    </row>
    <row r="17" spans="1:18">
      <c r="A17" s="95" t="s">
        <v>314</v>
      </c>
      <c r="B17" s="96" t="s">
        <v>315</v>
      </c>
      <c r="C17" s="88">
        <v>0</v>
      </c>
      <c r="D17" s="88">
        <v>0</v>
      </c>
      <c r="E17" s="88">
        <v>0</v>
      </c>
      <c r="F17" s="88">
        <v>0</v>
      </c>
      <c r="G17" s="88">
        <v>8278266</v>
      </c>
      <c r="H17" s="88">
        <v>9224429</v>
      </c>
      <c r="I17" s="88">
        <v>7671128</v>
      </c>
      <c r="J17" s="88">
        <v>5066762</v>
      </c>
      <c r="K17" s="88">
        <v>5060562</v>
      </c>
      <c r="L17" s="88">
        <v>4621866</v>
      </c>
      <c r="M17" s="88">
        <v>4405145</v>
      </c>
      <c r="N17" s="88">
        <v>4186611</v>
      </c>
      <c r="O17" s="88">
        <v>3450496</v>
      </c>
      <c r="P17" s="88">
        <v>149745</v>
      </c>
      <c r="Q17" s="88">
        <v>0</v>
      </c>
      <c r="R17" s="88">
        <v>0</v>
      </c>
    </row>
    <row r="18" spans="1:18" ht="22.5">
      <c r="A18" s="95" t="s">
        <v>207</v>
      </c>
      <c r="B18" s="96" t="s">
        <v>316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 s="88">
        <v>0</v>
      </c>
      <c r="I18" s="88">
        <v>0</v>
      </c>
      <c r="J18" s="88">
        <v>0</v>
      </c>
      <c r="K18" s="88">
        <v>0</v>
      </c>
      <c r="L18" s="88">
        <v>0</v>
      </c>
      <c r="M18" s="88">
        <v>0</v>
      </c>
      <c r="N18" s="88">
        <v>0</v>
      </c>
      <c r="O18" s="88">
        <v>0</v>
      </c>
      <c r="P18" s="88">
        <v>0</v>
      </c>
      <c r="Q18" s="88">
        <v>0</v>
      </c>
      <c r="R18" s="88">
        <v>0</v>
      </c>
    </row>
    <row r="19" spans="1:18" ht="45">
      <c r="A19" s="95" t="s">
        <v>317</v>
      </c>
      <c r="B19" s="96" t="s">
        <v>318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 s="88">
        <v>0</v>
      </c>
      <c r="I19" s="88">
        <v>0</v>
      </c>
      <c r="J19" s="88">
        <v>0</v>
      </c>
      <c r="K19" s="88">
        <v>0</v>
      </c>
      <c r="L19" s="88">
        <v>0</v>
      </c>
      <c r="M19" s="88">
        <v>0</v>
      </c>
      <c r="N19" s="88">
        <v>0</v>
      </c>
      <c r="O19" s="88">
        <v>0</v>
      </c>
      <c r="P19" s="88">
        <v>0</v>
      </c>
      <c r="Q19" s="88">
        <v>0</v>
      </c>
      <c r="R19" s="88">
        <v>0</v>
      </c>
    </row>
    <row r="20" spans="1:18">
      <c r="A20" s="95" t="s">
        <v>319</v>
      </c>
      <c r="B20" s="102" t="s">
        <v>320</v>
      </c>
      <c r="C20" s="88">
        <v>13588677.779999999</v>
      </c>
      <c r="D20" s="88">
        <v>18113694</v>
      </c>
      <c r="E20" s="88">
        <v>19192779</v>
      </c>
      <c r="F20" s="88">
        <v>19192779</v>
      </c>
      <c r="G20" s="88">
        <v>15826500</v>
      </c>
      <c r="H20" s="88">
        <v>19273767</v>
      </c>
      <c r="I20" s="88">
        <v>24784534</v>
      </c>
      <c r="J20" s="88">
        <v>22411000</v>
      </c>
      <c r="K20" s="88">
        <v>19076000</v>
      </c>
      <c r="L20" s="88">
        <v>15752000</v>
      </c>
      <c r="M20" s="88">
        <v>12502000</v>
      </c>
      <c r="N20" s="88">
        <v>10050000</v>
      </c>
      <c r="O20" s="88">
        <v>7263000</v>
      </c>
      <c r="P20" s="88">
        <v>5230000</v>
      </c>
      <c r="Q20" s="88">
        <v>4069800</v>
      </c>
      <c r="R20" s="88">
        <v>2035400</v>
      </c>
    </row>
    <row r="21" spans="1:18">
      <c r="A21" s="95" t="s">
        <v>208</v>
      </c>
      <c r="B21" s="96" t="s">
        <v>321</v>
      </c>
      <c r="C21" s="88">
        <v>0</v>
      </c>
      <c r="D21" s="88">
        <v>0</v>
      </c>
      <c r="E21" s="88">
        <v>0</v>
      </c>
      <c r="F21" s="88">
        <v>0</v>
      </c>
      <c r="G21" s="88">
        <v>15826500</v>
      </c>
      <c r="H21" s="88">
        <v>19273767</v>
      </c>
      <c r="I21" s="88">
        <v>24784534</v>
      </c>
      <c r="J21" s="88">
        <v>22411000</v>
      </c>
      <c r="K21" s="88">
        <v>19076000</v>
      </c>
      <c r="L21" s="88">
        <v>15752000</v>
      </c>
      <c r="M21" s="88">
        <v>12502000</v>
      </c>
      <c r="N21" s="88">
        <v>10050000</v>
      </c>
      <c r="O21" s="88">
        <v>7263000</v>
      </c>
      <c r="P21" s="88">
        <v>5230000</v>
      </c>
      <c r="Q21" s="88">
        <v>4069800</v>
      </c>
      <c r="R21" s="88">
        <v>2035400</v>
      </c>
    </row>
    <row r="22" spans="1:18" ht="45">
      <c r="A22" s="95" t="s">
        <v>322</v>
      </c>
      <c r="B22" s="96" t="s">
        <v>323</v>
      </c>
      <c r="C22" s="88">
        <v>0</v>
      </c>
      <c r="D22" s="88">
        <v>0</v>
      </c>
      <c r="E22" s="88">
        <v>0</v>
      </c>
      <c r="F22" s="88">
        <v>0</v>
      </c>
      <c r="G22" s="88">
        <v>0</v>
      </c>
      <c r="H22" s="88">
        <v>0</v>
      </c>
      <c r="I22" s="88">
        <v>0</v>
      </c>
      <c r="J22" s="88">
        <v>0</v>
      </c>
      <c r="K22" s="88">
        <v>0</v>
      </c>
      <c r="L22" s="88">
        <v>0</v>
      </c>
      <c r="M22" s="88">
        <v>0</v>
      </c>
      <c r="N22" s="88">
        <v>0</v>
      </c>
      <c r="O22" s="88">
        <v>0</v>
      </c>
      <c r="P22" s="88">
        <v>0</v>
      </c>
      <c r="Q22" s="88">
        <v>0</v>
      </c>
      <c r="R22" s="88">
        <v>0</v>
      </c>
    </row>
    <row r="23" spans="1:18" ht="33.75">
      <c r="A23" s="95" t="s">
        <v>324</v>
      </c>
      <c r="B23" s="96" t="s">
        <v>325</v>
      </c>
      <c r="C23" s="119">
        <v>0</v>
      </c>
      <c r="D23" s="119">
        <v>0</v>
      </c>
      <c r="E23" s="119">
        <v>0</v>
      </c>
      <c r="F23" s="119">
        <v>0</v>
      </c>
      <c r="G23" s="119">
        <v>0</v>
      </c>
      <c r="H23" s="119">
        <v>0</v>
      </c>
      <c r="I23" s="119">
        <v>0</v>
      </c>
      <c r="J23" s="119">
        <v>0</v>
      </c>
      <c r="K23" s="119">
        <v>0</v>
      </c>
      <c r="L23" s="119">
        <v>0</v>
      </c>
      <c r="M23" s="119">
        <v>0</v>
      </c>
      <c r="N23" s="119">
        <v>0</v>
      </c>
      <c r="O23" s="119">
        <v>0</v>
      </c>
      <c r="P23" s="119">
        <v>0</v>
      </c>
      <c r="Q23" s="119">
        <v>0</v>
      </c>
      <c r="R23" s="119">
        <v>0</v>
      </c>
    </row>
    <row r="24" spans="1:18">
      <c r="A24" s="100" t="s">
        <v>326</v>
      </c>
      <c r="B24" s="103" t="s">
        <v>327</v>
      </c>
      <c r="C24" s="88">
        <v>414924780.87</v>
      </c>
      <c r="D24" s="88">
        <v>361768110.51999998</v>
      </c>
      <c r="E24" s="88">
        <v>806812137</v>
      </c>
      <c r="F24" s="88">
        <v>806812137</v>
      </c>
      <c r="G24" s="119">
        <v>941926472</v>
      </c>
      <c r="H24" s="119">
        <v>645101096</v>
      </c>
      <c r="I24" s="119">
        <v>110999945.90000001</v>
      </c>
      <c r="J24" s="119">
        <v>81768658.799999997</v>
      </c>
      <c r="K24" s="119">
        <v>81167592.900000006</v>
      </c>
      <c r="L24" s="119">
        <v>92380270.700000003</v>
      </c>
      <c r="M24" s="119">
        <v>109700254.40000001</v>
      </c>
      <c r="N24" s="119">
        <v>106700579.7</v>
      </c>
      <c r="O24" s="119">
        <v>148013303.40000001</v>
      </c>
      <c r="P24" s="119">
        <v>142389503.5</v>
      </c>
      <c r="Q24" s="119">
        <v>144107258.30000001</v>
      </c>
      <c r="R24" s="119">
        <v>159009970.30000001</v>
      </c>
    </row>
    <row r="25" spans="1:18" ht="15">
      <c r="A25" s="98">
        <v>3</v>
      </c>
      <c r="B25" s="130" t="s">
        <v>4</v>
      </c>
      <c r="C25" s="87">
        <v>-32700110.579999998</v>
      </c>
      <c r="D25" s="87">
        <v>-19401220.300000001</v>
      </c>
      <c r="E25" s="87">
        <v>-54796426</v>
      </c>
      <c r="F25" s="87">
        <v>-54796426</v>
      </c>
      <c r="G25" s="87">
        <v>-82754151</v>
      </c>
      <c r="H25" s="87">
        <v>-95025931.860000014</v>
      </c>
      <c r="I25" s="87">
        <v>32299976.758400083</v>
      </c>
      <c r="J25" s="87">
        <v>54066964.352236032</v>
      </c>
      <c r="K25" s="87">
        <v>55781967.624168634</v>
      </c>
      <c r="L25" s="87">
        <v>55781967.120206714</v>
      </c>
      <c r="M25" s="87">
        <v>43781968.496732354</v>
      </c>
      <c r="N25" s="87">
        <v>55781967.211391807</v>
      </c>
      <c r="O25" s="87">
        <v>20560000.232246518</v>
      </c>
      <c r="P25" s="87">
        <v>32560000.059396744</v>
      </c>
      <c r="Q25" s="87">
        <v>32559999.553125381</v>
      </c>
      <c r="R25" s="87">
        <v>20559999.762404919</v>
      </c>
    </row>
    <row r="26" spans="1:18" ht="15">
      <c r="A26" s="98">
        <v>4</v>
      </c>
      <c r="B26" s="130" t="s">
        <v>1</v>
      </c>
      <c r="C26" s="87">
        <v>104252558.88</v>
      </c>
      <c r="D26" s="87">
        <v>96164948.019999996</v>
      </c>
      <c r="E26" s="87">
        <v>62759294</v>
      </c>
      <c r="F26" s="87">
        <v>62759294</v>
      </c>
      <c r="G26" s="87">
        <v>90717019</v>
      </c>
      <c r="H26" s="87">
        <v>112988799</v>
      </c>
      <c r="I26" s="87">
        <v>2260023</v>
      </c>
      <c r="J26" s="87">
        <v>1715004</v>
      </c>
      <c r="K26" s="87">
        <v>0</v>
      </c>
      <c r="L26" s="87">
        <v>0</v>
      </c>
      <c r="M26" s="87">
        <v>0</v>
      </c>
      <c r="N26" s="87">
        <v>0</v>
      </c>
      <c r="O26" s="87">
        <v>0</v>
      </c>
      <c r="P26" s="87">
        <v>0</v>
      </c>
      <c r="Q26" s="87">
        <v>0</v>
      </c>
      <c r="R26" s="87">
        <v>0</v>
      </c>
    </row>
    <row r="27" spans="1:18">
      <c r="A27" s="100" t="s">
        <v>328</v>
      </c>
      <c r="B27" s="101" t="s">
        <v>329</v>
      </c>
      <c r="C27" s="88">
        <v>0</v>
      </c>
      <c r="D27" s="88">
        <v>0</v>
      </c>
      <c r="E27" s="88">
        <v>0</v>
      </c>
      <c r="F27" s="88">
        <v>0</v>
      </c>
      <c r="G27" s="88">
        <v>0</v>
      </c>
      <c r="H27" s="88">
        <v>0</v>
      </c>
      <c r="I27" s="88">
        <v>0</v>
      </c>
      <c r="J27" s="88">
        <v>0</v>
      </c>
      <c r="K27" s="88">
        <v>0</v>
      </c>
      <c r="L27" s="88">
        <v>0</v>
      </c>
      <c r="M27" s="88">
        <v>0</v>
      </c>
      <c r="N27" s="88">
        <v>0</v>
      </c>
      <c r="O27" s="88">
        <v>0</v>
      </c>
      <c r="P27" s="88">
        <v>0</v>
      </c>
      <c r="Q27" s="88">
        <v>0</v>
      </c>
      <c r="R27" s="88">
        <v>0</v>
      </c>
    </row>
    <row r="28" spans="1:18">
      <c r="A28" s="100" t="s">
        <v>330</v>
      </c>
      <c r="B28" s="101" t="s">
        <v>331</v>
      </c>
      <c r="C28" s="88">
        <v>0</v>
      </c>
      <c r="D28" s="88">
        <v>0</v>
      </c>
      <c r="E28" s="88">
        <v>0</v>
      </c>
      <c r="F28" s="88">
        <v>0</v>
      </c>
      <c r="G28" s="88">
        <v>0</v>
      </c>
      <c r="H28" s="88">
        <v>0</v>
      </c>
      <c r="I28" s="88">
        <v>0</v>
      </c>
      <c r="J28" s="88">
        <v>0</v>
      </c>
      <c r="K28" s="88">
        <v>0</v>
      </c>
      <c r="L28" s="88">
        <v>0</v>
      </c>
      <c r="M28" s="88">
        <v>0</v>
      </c>
      <c r="N28" s="88">
        <v>0</v>
      </c>
      <c r="O28" s="88">
        <v>0</v>
      </c>
      <c r="P28" s="88">
        <v>0</v>
      </c>
      <c r="Q28" s="88">
        <v>0</v>
      </c>
      <c r="R28" s="88">
        <v>0</v>
      </c>
    </row>
    <row r="29" spans="1:18">
      <c r="A29" s="100" t="s">
        <v>332</v>
      </c>
      <c r="B29" s="101" t="s">
        <v>333</v>
      </c>
      <c r="C29" s="88">
        <v>29413587.879999999</v>
      </c>
      <c r="D29" s="88">
        <v>60477448.020000003</v>
      </c>
      <c r="E29" s="88">
        <v>62550966</v>
      </c>
      <c r="F29" s="88">
        <v>62550966</v>
      </c>
      <c r="G29" s="88">
        <v>81952950</v>
      </c>
      <c r="H29" s="88">
        <v>4701385</v>
      </c>
      <c r="I29" s="88">
        <v>0</v>
      </c>
      <c r="J29" s="88">
        <v>0</v>
      </c>
      <c r="K29" s="88">
        <v>0</v>
      </c>
      <c r="L29" s="88">
        <v>0</v>
      </c>
      <c r="M29" s="88">
        <v>0</v>
      </c>
      <c r="N29" s="88">
        <v>0</v>
      </c>
      <c r="O29" s="88">
        <v>0</v>
      </c>
      <c r="P29" s="88">
        <v>0</v>
      </c>
      <c r="Q29" s="88">
        <v>0</v>
      </c>
      <c r="R29" s="88">
        <v>0</v>
      </c>
    </row>
    <row r="30" spans="1:18">
      <c r="A30" s="95" t="s">
        <v>334</v>
      </c>
      <c r="B30" s="96" t="s">
        <v>331</v>
      </c>
      <c r="C30" s="88">
        <v>0</v>
      </c>
      <c r="D30" s="88">
        <v>0</v>
      </c>
      <c r="E30" s="88">
        <v>0</v>
      </c>
      <c r="F30" s="88">
        <v>0</v>
      </c>
      <c r="G30" s="88">
        <v>73990082</v>
      </c>
      <c r="H30" s="88">
        <v>0</v>
      </c>
      <c r="I30" s="88">
        <v>0</v>
      </c>
      <c r="J30" s="88">
        <v>0</v>
      </c>
      <c r="K30" s="88">
        <v>0</v>
      </c>
      <c r="L30" s="88">
        <v>0</v>
      </c>
      <c r="M30" s="88">
        <v>0</v>
      </c>
      <c r="N30" s="88">
        <v>0</v>
      </c>
      <c r="O30" s="88">
        <v>0</v>
      </c>
      <c r="P30" s="88">
        <v>0</v>
      </c>
      <c r="Q30" s="88">
        <v>0</v>
      </c>
      <c r="R30" s="88">
        <v>0</v>
      </c>
    </row>
    <row r="31" spans="1:18">
      <c r="A31" s="104" t="s">
        <v>335</v>
      </c>
      <c r="B31" s="105" t="s">
        <v>336</v>
      </c>
      <c r="C31" s="88">
        <v>74151471</v>
      </c>
      <c r="D31" s="88">
        <v>35000000</v>
      </c>
      <c r="E31" s="88">
        <v>0</v>
      </c>
      <c r="F31" s="88">
        <v>0</v>
      </c>
      <c r="G31" s="88">
        <v>8514080</v>
      </c>
      <c r="H31" s="88">
        <v>107595758</v>
      </c>
      <c r="I31" s="88">
        <v>0</v>
      </c>
      <c r="J31" s="88">
        <v>0</v>
      </c>
      <c r="K31" s="88">
        <v>0</v>
      </c>
      <c r="L31" s="88">
        <v>0</v>
      </c>
      <c r="M31" s="88">
        <v>0</v>
      </c>
      <c r="N31" s="88">
        <v>0</v>
      </c>
      <c r="O31" s="88">
        <v>0</v>
      </c>
      <c r="P31" s="88">
        <v>0</v>
      </c>
      <c r="Q31" s="88">
        <v>0</v>
      </c>
      <c r="R31" s="88">
        <v>0</v>
      </c>
    </row>
    <row r="32" spans="1:18">
      <c r="A32" s="100" t="s">
        <v>337</v>
      </c>
      <c r="B32" s="101" t="s">
        <v>331</v>
      </c>
      <c r="C32" s="88">
        <v>0</v>
      </c>
      <c r="D32" s="88">
        <v>0</v>
      </c>
      <c r="E32" s="88">
        <v>0</v>
      </c>
      <c r="F32" s="88">
        <v>0</v>
      </c>
      <c r="G32" s="88">
        <v>8514080</v>
      </c>
      <c r="H32" s="88">
        <v>95025932</v>
      </c>
      <c r="I32" s="88">
        <v>0</v>
      </c>
      <c r="J32" s="88">
        <v>0</v>
      </c>
      <c r="K32" s="88">
        <v>0</v>
      </c>
      <c r="L32" s="88">
        <v>0</v>
      </c>
      <c r="M32" s="88">
        <v>0</v>
      </c>
      <c r="N32" s="88">
        <v>0</v>
      </c>
      <c r="O32" s="88">
        <v>0</v>
      </c>
      <c r="P32" s="88">
        <v>0</v>
      </c>
      <c r="Q32" s="88">
        <v>0</v>
      </c>
      <c r="R32" s="88">
        <v>0</v>
      </c>
    </row>
    <row r="33" spans="1:18">
      <c r="A33" s="100" t="s">
        <v>338</v>
      </c>
      <c r="B33" s="101" t="s">
        <v>339</v>
      </c>
      <c r="C33" s="88">
        <v>687500</v>
      </c>
      <c r="D33" s="88">
        <v>687500</v>
      </c>
      <c r="E33" s="88">
        <v>208328</v>
      </c>
      <c r="F33" s="88">
        <v>208328</v>
      </c>
      <c r="G33" s="119">
        <v>249989</v>
      </c>
      <c r="H33" s="119">
        <v>691656</v>
      </c>
      <c r="I33" s="119">
        <v>2260023</v>
      </c>
      <c r="J33" s="119">
        <v>1715004</v>
      </c>
      <c r="K33" s="119">
        <v>0</v>
      </c>
      <c r="L33" s="119">
        <v>0</v>
      </c>
      <c r="M33" s="119">
        <v>0</v>
      </c>
      <c r="N33" s="119">
        <v>0</v>
      </c>
      <c r="O33" s="119">
        <v>0</v>
      </c>
      <c r="P33" s="119">
        <v>0</v>
      </c>
      <c r="Q33" s="119">
        <v>0</v>
      </c>
      <c r="R33" s="119">
        <v>0</v>
      </c>
    </row>
    <row r="34" spans="1:18">
      <c r="A34" s="100" t="s">
        <v>340</v>
      </c>
      <c r="B34" s="96" t="s">
        <v>331</v>
      </c>
      <c r="C34" s="88">
        <v>0</v>
      </c>
      <c r="D34" s="88">
        <v>0</v>
      </c>
      <c r="E34" s="88">
        <v>0</v>
      </c>
      <c r="F34" s="88">
        <v>0</v>
      </c>
      <c r="G34" s="88">
        <v>249989</v>
      </c>
      <c r="H34" s="88">
        <v>0</v>
      </c>
      <c r="I34" s="88">
        <v>0</v>
      </c>
      <c r="J34" s="88">
        <v>0</v>
      </c>
      <c r="K34" s="88">
        <v>0</v>
      </c>
      <c r="L34" s="88">
        <v>0</v>
      </c>
      <c r="M34" s="88">
        <v>0</v>
      </c>
      <c r="N34" s="88">
        <v>0</v>
      </c>
      <c r="O34" s="88">
        <v>0</v>
      </c>
      <c r="P34" s="88">
        <v>0</v>
      </c>
      <c r="Q34" s="88">
        <v>0</v>
      </c>
      <c r="R34" s="88">
        <v>0</v>
      </c>
    </row>
    <row r="35" spans="1:18" ht="15">
      <c r="A35" s="98">
        <v>5</v>
      </c>
      <c r="B35" s="131" t="s">
        <v>5</v>
      </c>
      <c r="C35" s="87">
        <v>11075000.279999999</v>
      </c>
      <c r="D35" s="87">
        <v>8462867.7200000007</v>
      </c>
      <c r="E35" s="87">
        <v>7962868</v>
      </c>
      <c r="F35" s="87">
        <v>7962868</v>
      </c>
      <c r="G35" s="87">
        <v>7962868</v>
      </c>
      <c r="H35" s="87">
        <v>17962867</v>
      </c>
      <c r="I35" s="87">
        <v>34560000</v>
      </c>
      <c r="J35" s="87">
        <v>55781968</v>
      </c>
      <c r="K35" s="87">
        <v>55781968</v>
      </c>
      <c r="L35" s="87">
        <v>55781967</v>
      </c>
      <c r="M35" s="87">
        <v>43781968</v>
      </c>
      <c r="N35" s="87">
        <v>55781967</v>
      </c>
      <c r="O35" s="87">
        <v>20560000</v>
      </c>
      <c r="P35" s="87">
        <v>32560000</v>
      </c>
      <c r="Q35" s="87">
        <v>32560000</v>
      </c>
      <c r="R35" s="87">
        <v>20560000</v>
      </c>
    </row>
    <row r="36" spans="1:18" ht="22.5">
      <c r="A36" s="95" t="s">
        <v>341</v>
      </c>
      <c r="B36" s="96" t="s">
        <v>342</v>
      </c>
      <c r="C36" s="88">
        <v>8575000.2799999993</v>
      </c>
      <c r="D36" s="88">
        <v>7962867.7199999997</v>
      </c>
      <c r="E36" s="88">
        <v>7962868</v>
      </c>
      <c r="F36" s="88">
        <v>7962868</v>
      </c>
      <c r="G36" s="88">
        <v>7962868</v>
      </c>
      <c r="H36" s="88">
        <v>17962867</v>
      </c>
      <c r="I36" s="88">
        <v>34560000</v>
      </c>
      <c r="J36" s="88">
        <v>55781968</v>
      </c>
      <c r="K36" s="88">
        <v>55781968</v>
      </c>
      <c r="L36" s="88">
        <v>55781967</v>
      </c>
      <c r="M36" s="88">
        <v>43781968</v>
      </c>
      <c r="N36" s="88">
        <v>55781967</v>
      </c>
      <c r="O36" s="88">
        <v>20560000</v>
      </c>
      <c r="P36" s="88">
        <v>32560000</v>
      </c>
      <c r="Q36" s="88">
        <v>32560000</v>
      </c>
      <c r="R36" s="88">
        <v>20560000</v>
      </c>
    </row>
    <row r="37" spans="1:18" ht="33.75">
      <c r="A37" s="95" t="s">
        <v>343</v>
      </c>
      <c r="B37" s="96" t="s">
        <v>344</v>
      </c>
      <c r="C37" s="88">
        <v>0</v>
      </c>
      <c r="D37" s="88">
        <v>0</v>
      </c>
      <c r="E37" s="88">
        <v>0</v>
      </c>
      <c r="F37" s="88">
        <v>0</v>
      </c>
      <c r="G37" s="88">
        <v>0</v>
      </c>
      <c r="H37" s="88">
        <v>0</v>
      </c>
      <c r="I37" s="88">
        <v>0</v>
      </c>
      <c r="J37" s="88">
        <v>0</v>
      </c>
      <c r="K37" s="88">
        <v>0</v>
      </c>
      <c r="L37" s="88">
        <v>0</v>
      </c>
      <c r="M37" s="88">
        <v>0</v>
      </c>
      <c r="N37" s="88">
        <v>0</v>
      </c>
      <c r="O37" s="88">
        <v>0</v>
      </c>
      <c r="P37" s="88">
        <v>0</v>
      </c>
      <c r="Q37" s="88">
        <v>0</v>
      </c>
      <c r="R37" s="88">
        <v>0</v>
      </c>
    </row>
    <row r="38" spans="1:18" ht="22.5">
      <c r="A38" s="95" t="s">
        <v>209</v>
      </c>
      <c r="B38" s="96" t="s">
        <v>345</v>
      </c>
      <c r="C38" s="119">
        <v>0</v>
      </c>
      <c r="D38" s="119">
        <v>0</v>
      </c>
      <c r="E38" s="119">
        <v>0</v>
      </c>
      <c r="F38" s="119">
        <v>0</v>
      </c>
      <c r="G38" s="119">
        <v>0</v>
      </c>
      <c r="H38" s="119">
        <v>0</v>
      </c>
      <c r="I38" s="119">
        <v>0</v>
      </c>
      <c r="J38" s="119">
        <v>0</v>
      </c>
      <c r="K38" s="119">
        <v>0</v>
      </c>
      <c r="L38" s="119">
        <v>0</v>
      </c>
      <c r="M38" s="119">
        <v>0</v>
      </c>
      <c r="N38" s="119">
        <v>0</v>
      </c>
      <c r="O38" s="119">
        <v>0</v>
      </c>
      <c r="P38" s="119">
        <v>0</v>
      </c>
      <c r="Q38" s="119">
        <v>0</v>
      </c>
      <c r="R38" s="119">
        <v>0</v>
      </c>
    </row>
    <row r="39" spans="1:18" ht="22.5">
      <c r="A39" s="95" t="s">
        <v>346</v>
      </c>
      <c r="B39" s="96" t="s">
        <v>347</v>
      </c>
      <c r="C39" s="89">
        <v>0</v>
      </c>
      <c r="D39" s="89">
        <v>0</v>
      </c>
      <c r="E39" s="89">
        <v>0</v>
      </c>
      <c r="F39" s="89">
        <v>0</v>
      </c>
      <c r="G39" s="89">
        <v>0</v>
      </c>
      <c r="H39" s="89">
        <v>0</v>
      </c>
      <c r="I39" s="89">
        <v>0</v>
      </c>
      <c r="J39" s="89">
        <v>0</v>
      </c>
      <c r="K39" s="89">
        <v>0</v>
      </c>
      <c r="L39" s="89">
        <v>0</v>
      </c>
      <c r="M39" s="89">
        <v>0</v>
      </c>
      <c r="N39" s="89">
        <v>0</v>
      </c>
      <c r="O39" s="89">
        <v>0</v>
      </c>
      <c r="P39" s="89">
        <v>0</v>
      </c>
      <c r="Q39" s="89">
        <v>0</v>
      </c>
      <c r="R39" s="89">
        <v>0</v>
      </c>
    </row>
    <row r="40" spans="1:18" ht="22.5">
      <c r="A40" s="95" t="s">
        <v>348</v>
      </c>
      <c r="B40" s="96" t="s">
        <v>349</v>
      </c>
      <c r="C40" s="89">
        <v>0</v>
      </c>
      <c r="D40" s="89">
        <v>0</v>
      </c>
      <c r="E40" s="89">
        <v>0</v>
      </c>
      <c r="F40" s="89">
        <v>0</v>
      </c>
      <c r="G40" s="89">
        <v>0</v>
      </c>
      <c r="H40" s="89">
        <v>0</v>
      </c>
      <c r="I40" s="89">
        <v>0</v>
      </c>
      <c r="J40" s="89">
        <v>0</v>
      </c>
      <c r="K40" s="89">
        <v>0</v>
      </c>
      <c r="L40" s="89">
        <v>0</v>
      </c>
      <c r="M40" s="89">
        <v>0</v>
      </c>
      <c r="N40" s="89">
        <v>0</v>
      </c>
      <c r="O40" s="89">
        <v>0</v>
      </c>
      <c r="P40" s="89">
        <v>0</v>
      </c>
      <c r="Q40" s="89">
        <v>0</v>
      </c>
      <c r="R40" s="89">
        <v>0</v>
      </c>
    </row>
    <row r="41" spans="1:18">
      <c r="A41" s="100" t="s">
        <v>350</v>
      </c>
      <c r="B41" s="101" t="s">
        <v>351</v>
      </c>
      <c r="C41" s="88">
        <v>2500000</v>
      </c>
      <c r="D41" s="88">
        <v>500000</v>
      </c>
      <c r="E41" s="89">
        <v>0</v>
      </c>
      <c r="F41" s="89">
        <v>0</v>
      </c>
      <c r="G41" s="128">
        <v>0</v>
      </c>
      <c r="H41" s="128">
        <v>0</v>
      </c>
      <c r="I41" s="128">
        <v>0</v>
      </c>
      <c r="J41" s="128">
        <v>0</v>
      </c>
      <c r="K41" s="128">
        <v>0</v>
      </c>
      <c r="L41" s="128">
        <v>0</v>
      </c>
      <c r="M41" s="128">
        <v>0</v>
      </c>
      <c r="N41" s="128">
        <v>0</v>
      </c>
      <c r="O41" s="128">
        <v>0</v>
      </c>
      <c r="P41" s="128">
        <v>0</v>
      </c>
      <c r="Q41" s="128">
        <v>0</v>
      </c>
      <c r="R41" s="128">
        <v>0</v>
      </c>
    </row>
    <row r="42" spans="1:18" ht="15">
      <c r="A42" s="98">
        <v>6</v>
      </c>
      <c r="B42" s="130" t="s">
        <v>6</v>
      </c>
      <c r="C42" s="133">
        <v>298451471</v>
      </c>
      <c r="D42" s="133">
        <v>325488603</v>
      </c>
      <c r="E42" s="133">
        <v>317525735</v>
      </c>
      <c r="F42" s="133">
        <v>317525735</v>
      </c>
      <c r="G42" s="129">
        <v>318076947</v>
      </c>
      <c r="H42" s="129">
        <v>407709838</v>
      </c>
      <c r="I42" s="129">
        <v>373149838</v>
      </c>
      <c r="J42" s="129">
        <v>317367870</v>
      </c>
      <c r="K42" s="129">
        <v>261585902</v>
      </c>
      <c r="L42" s="129">
        <v>205803935</v>
      </c>
      <c r="M42" s="129">
        <v>162021967</v>
      </c>
      <c r="N42" s="129">
        <v>106240000</v>
      </c>
      <c r="O42" s="129">
        <v>85680000</v>
      </c>
      <c r="P42" s="129">
        <v>53120000</v>
      </c>
      <c r="Q42" s="129">
        <v>20560000</v>
      </c>
      <c r="R42" s="129">
        <v>0</v>
      </c>
    </row>
    <row r="43" spans="1:18" ht="60">
      <c r="A43" s="106">
        <v>7</v>
      </c>
      <c r="B43" s="134" t="s">
        <v>352</v>
      </c>
      <c r="C43" s="91">
        <v>0</v>
      </c>
      <c r="D43" s="91">
        <v>0</v>
      </c>
      <c r="E43" s="91">
        <v>0</v>
      </c>
      <c r="F43" s="91">
        <v>0</v>
      </c>
      <c r="G43" s="91">
        <v>0</v>
      </c>
      <c r="H43" s="91">
        <v>0</v>
      </c>
      <c r="I43" s="91">
        <v>0</v>
      </c>
      <c r="J43" s="91">
        <v>0</v>
      </c>
      <c r="K43" s="91">
        <v>0</v>
      </c>
      <c r="L43" s="91">
        <v>0</v>
      </c>
      <c r="M43" s="91">
        <v>0</v>
      </c>
      <c r="N43" s="91">
        <v>0</v>
      </c>
      <c r="O43" s="91">
        <v>0</v>
      </c>
      <c r="P43" s="91">
        <v>0</v>
      </c>
      <c r="Q43" s="91">
        <v>0</v>
      </c>
      <c r="R43" s="91">
        <v>0</v>
      </c>
    </row>
    <row r="44" spans="1:18" ht="30">
      <c r="A44" s="106">
        <v>8</v>
      </c>
      <c r="B44" s="134" t="s">
        <v>7</v>
      </c>
      <c r="C44" s="110"/>
      <c r="D44" s="111"/>
      <c r="E44" s="111"/>
      <c r="F44" s="111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</row>
    <row r="45" spans="1:18">
      <c r="A45" s="107" t="s">
        <v>353</v>
      </c>
      <c r="B45" s="108" t="s">
        <v>354</v>
      </c>
      <c r="C45" s="88">
        <v>129517436.45</v>
      </c>
      <c r="D45" s="88">
        <v>122184924.48</v>
      </c>
      <c r="E45" s="88">
        <v>103713242</v>
      </c>
      <c r="F45" s="88">
        <v>103713242</v>
      </c>
      <c r="G45" s="88">
        <v>132344165</v>
      </c>
      <c r="H45" s="88">
        <v>162804939.13999999</v>
      </c>
      <c r="I45" s="88">
        <v>125781065.65840006</v>
      </c>
      <c r="J45" s="88">
        <v>130835623.15223604</v>
      </c>
      <c r="K45" s="88">
        <v>135949560.52416867</v>
      </c>
      <c r="L45" s="88">
        <v>147162237.82020676</v>
      </c>
      <c r="M45" s="88">
        <v>152482222</v>
      </c>
      <c r="N45" s="88">
        <v>161482546.91139185</v>
      </c>
      <c r="O45" s="88">
        <v>167573303</v>
      </c>
      <c r="P45" s="88">
        <v>173949504</v>
      </c>
      <c r="Q45" s="88">
        <v>175667257.85312545</v>
      </c>
      <c r="R45" s="88">
        <v>178569970.06240499</v>
      </c>
    </row>
    <row r="46" spans="1:18" ht="22.5">
      <c r="A46" s="107" t="s">
        <v>355</v>
      </c>
      <c r="B46" s="108" t="s">
        <v>356</v>
      </c>
      <c r="C46" s="88">
        <v>158931024.33000001</v>
      </c>
      <c r="D46" s="88">
        <v>182662372.5</v>
      </c>
      <c r="E46" s="88">
        <v>166264208</v>
      </c>
      <c r="F46" s="88">
        <v>166264208</v>
      </c>
      <c r="G46" s="88">
        <v>214297115</v>
      </c>
      <c r="H46" s="88">
        <v>167506324.13999999</v>
      </c>
      <c r="I46" s="88">
        <v>125781065.65840006</v>
      </c>
      <c r="J46" s="88">
        <v>130835623.15223604</v>
      </c>
      <c r="K46" s="88">
        <v>135949560.52416867</v>
      </c>
      <c r="L46" s="88">
        <v>147162237.82020676</v>
      </c>
      <c r="M46" s="88">
        <v>152482222</v>
      </c>
      <c r="N46" s="88">
        <v>161482546.91139185</v>
      </c>
      <c r="O46" s="88">
        <v>167573303</v>
      </c>
      <c r="P46" s="88">
        <v>173949504</v>
      </c>
      <c r="Q46" s="88">
        <v>175667257.85312545</v>
      </c>
      <c r="R46" s="88">
        <v>178569970.06240499</v>
      </c>
    </row>
    <row r="47" spans="1:18" ht="15">
      <c r="A47" s="106">
        <v>9</v>
      </c>
      <c r="B47" s="134" t="s">
        <v>8</v>
      </c>
      <c r="C47" s="110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Q47" s="111"/>
      <c r="R47" s="112"/>
    </row>
    <row r="48" spans="1:18" ht="45">
      <c r="A48" s="100" t="s">
        <v>357</v>
      </c>
      <c r="B48" s="101" t="s">
        <v>358</v>
      </c>
      <c r="C48" s="90">
        <v>9.1999999999999998E-3</v>
      </c>
      <c r="D48" s="90">
        <v>9.1000000000000004E-3</v>
      </c>
      <c r="E48" s="90">
        <v>5.8999999999999999E-3</v>
      </c>
      <c r="F48" s="90">
        <v>5.8999999999999999E-3</v>
      </c>
      <c r="G48" s="92">
        <v>2.1867969887071719E-2</v>
      </c>
      <c r="H48" s="92">
        <v>4.4171286785208215E-2</v>
      </c>
      <c r="I48" s="92">
        <v>0.1090964874563112</v>
      </c>
      <c r="J48" s="92">
        <v>0.13688070304606872</v>
      </c>
      <c r="K48" s="92">
        <v>0.12968014482112075</v>
      </c>
      <c r="L48" s="92">
        <v>0.12116620671795901</v>
      </c>
      <c r="M48" s="92">
        <v>9.4676118575047638E-2</v>
      </c>
      <c r="N48" s="92">
        <v>0.10742958296755972</v>
      </c>
      <c r="O48" s="92">
        <v>4.7044665281596738E-2</v>
      </c>
      <c r="P48" s="92">
        <v>5.5956590486261247E-2</v>
      </c>
      <c r="Q48" s="92">
        <v>5.3029375844704754E-2</v>
      </c>
      <c r="R48" s="92">
        <v>3.2071122344333937E-2</v>
      </c>
    </row>
    <row r="49" spans="1:18" ht="45">
      <c r="A49" s="107" t="s">
        <v>359</v>
      </c>
      <c r="B49" s="108" t="s">
        <v>360</v>
      </c>
      <c r="C49" s="90">
        <v>9.1999999999999998E-3</v>
      </c>
      <c r="D49" s="90">
        <v>9.1000000000000004E-3</v>
      </c>
      <c r="E49" s="90">
        <v>5.8999999999999999E-3</v>
      </c>
      <c r="F49" s="90">
        <v>5.8999999999999999E-3</v>
      </c>
      <c r="G49" s="92">
        <v>2.1867969887071719E-2</v>
      </c>
      <c r="H49" s="92">
        <v>4.4171286785208215E-2</v>
      </c>
      <c r="I49" s="92">
        <v>0.1090964874563112</v>
      </c>
      <c r="J49" s="92">
        <v>0.13688070304606872</v>
      </c>
      <c r="K49" s="92">
        <v>0.12968014482112075</v>
      </c>
      <c r="L49" s="92">
        <v>0.12116620671795901</v>
      </c>
      <c r="M49" s="92">
        <v>9.4676118575047638E-2</v>
      </c>
      <c r="N49" s="92">
        <v>0.10742958296755972</v>
      </c>
      <c r="O49" s="92">
        <v>4.7044665281596738E-2</v>
      </c>
      <c r="P49" s="92">
        <v>5.5956590486261247E-2</v>
      </c>
      <c r="Q49" s="92">
        <v>5.3029375844704754E-2</v>
      </c>
      <c r="R49" s="92">
        <v>3.2071122344333937E-2</v>
      </c>
    </row>
    <row r="50" spans="1:18" ht="33.75">
      <c r="A50" s="107" t="s">
        <v>361</v>
      </c>
      <c r="B50" s="108" t="s">
        <v>362</v>
      </c>
      <c r="C50" s="93">
        <v>0</v>
      </c>
      <c r="D50" s="93">
        <v>0</v>
      </c>
      <c r="E50" s="93">
        <v>0</v>
      </c>
      <c r="F50" s="93">
        <v>0</v>
      </c>
      <c r="G50" s="137">
        <v>0</v>
      </c>
      <c r="H50" s="137">
        <v>0</v>
      </c>
      <c r="I50" s="137">
        <v>0</v>
      </c>
      <c r="J50" s="137">
        <v>0</v>
      </c>
      <c r="K50" s="137">
        <v>0</v>
      </c>
      <c r="L50" s="137">
        <v>0</v>
      </c>
      <c r="M50" s="137">
        <v>0</v>
      </c>
      <c r="N50" s="137">
        <v>0</v>
      </c>
      <c r="O50" s="137">
        <v>0</v>
      </c>
      <c r="P50" s="137">
        <v>0</v>
      </c>
      <c r="Q50" s="137">
        <v>0</v>
      </c>
      <c r="R50" s="137">
        <v>0</v>
      </c>
    </row>
    <row r="51" spans="1:18" ht="45">
      <c r="A51" s="107" t="s">
        <v>363</v>
      </c>
      <c r="B51" s="108" t="s">
        <v>364</v>
      </c>
      <c r="C51" s="90">
        <v>9.1999999999999998E-3</v>
      </c>
      <c r="D51" s="90">
        <v>9.1000000000000004E-3</v>
      </c>
      <c r="E51" s="90">
        <v>5.8999999999999999E-3</v>
      </c>
      <c r="F51" s="90">
        <v>5.8999999999999999E-3</v>
      </c>
      <c r="G51" s="90">
        <v>2.1867969887071719E-2</v>
      </c>
      <c r="H51" s="90">
        <v>4.4171286785208215E-2</v>
      </c>
      <c r="I51" s="90">
        <v>0.1090964874563112</v>
      </c>
      <c r="J51" s="90">
        <v>0.13688070304606872</v>
      </c>
      <c r="K51" s="90">
        <v>0.12968014482112075</v>
      </c>
      <c r="L51" s="90">
        <v>0.12116620671795901</v>
      </c>
      <c r="M51" s="90">
        <v>9.4676118575047638E-2</v>
      </c>
      <c r="N51" s="90">
        <v>0.10742958296755972</v>
      </c>
      <c r="O51" s="90">
        <v>4.7044665281596738E-2</v>
      </c>
      <c r="P51" s="90">
        <v>5.5956590486261247E-2</v>
      </c>
      <c r="Q51" s="90">
        <v>5.3029375844704754E-2</v>
      </c>
      <c r="R51" s="90">
        <v>3.2071122344333937E-2</v>
      </c>
    </row>
    <row r="52" spans="1:18" ht="33.75">
      <c r="A52" s="107" t="s">
        <v>365</v>
      </c>
      <c r="B52" s="108" t="s">
        <v>366</v>
      </c>
      <c r="C52" s="90">
        <v>0.14299999999999999</v>
      </c>
      <c r="D52" s="90">
        <v>0.1426</v>
      </c>
      <c r="E52" s="90">
        <v>9.1300000000000006E-2</v>
      </c>
      <c r="F52" s="90">
        <v>9.1300000000000006E-2</v>
      </c>
      <c r="G52" s="90">
        <v>9.7082104817842893E-2</v>
      </c>
      <c r="H52" s="90">
        <v>0.16428846074084424</v>
      </c>
      <c r="I52" s="90">
        <v>0.21290179733096801</v>
      </c>
      <c r="J52" s="90">
        <v>0.21674046725343266</v>
      </c>
      <c r="K52" s="90">
        <v>0.22222179064058156</v>
      </c>
      <c r="L52" s="90">
        <v>0.23573054916907779</v>
      </c>
      <c r="M52" s="90">
        <v>0.23943505541319943</v>
      </c>
      <c r="N52" s="90">
        <v>0.24929715445231956</v>
      </c>
      <c r="O52" s="90">
        <v>0.25358452552896588</v>
      </c>
      <c r="P52" s="90">
        <v>0.258029613178683</v>
      </c>
      <c r="Q52" s="90">
        <v>0.2557631877909996</v>
      </c>
      <c r="R52" s="90">
        <v>0.2548753498163242</v>
      </c>
    </row>
    <row r="53" spans="1:18" ht="45">
      <c r="A53" s="107" t="s">
        <v>367</v>
      </c>
      <c r="B53" s="109" t="s">
        <v>368</v>
      </c>
      <c r="C53" s="90">
        <v>0</v>
      </c>
      <c r="D53" s="90">
        <v>0</v>
      </c>
      <c r="E53" s="90">
        <v>0</v>
      </c>
      <c r="F53" s="90">
        <v>0</v>
      </c>
      <c r="G53" s="90">
        <v>0.12564674559136402</v>
      </c>
      <c r="H53" s="90">
        <v>0.11034382631256019</v>
      </c>
      <c r="I53" s="90">
        <v>0.11756479474058949</v>
      </c>
      <c r="J53" s="90">
        <v>0.15809078762988504</v>
      </c>
      <c r="K53" s="90">
        <v>0.19797690844174831</v>
      </c>
      <c r="L53" s="90">
        <v>0.21728801840832743</v>
      </c>
      <c r="M53" s="90">
        <v>0.22489760235436398</v>
      </c>
      <c r="N53" s="90">
        <v>0.2324</v>
      </c>
      <c r="O53" s="90">
        <v>0.24148758634486558</v>
      </c>
      <c r="P53" s="90">
        <v>0.2474389117981616</v>
      </c>
      <c r="Q53" s="90">
        <v>0.25363709771998949</v>
      </c>
      <c r="R53" s="90">
        <v>0.25579244216621616</v>
      </c>
    </row>
    <row r="54" spans="1:18" ht="45">
      <c r="A54" s="107" t="s">
        <v>369</v>
      </c>
      <c r="B54" s="109" t="s">
        <v>370</v>
      </c>
      <c r="C54" s="90">
        <v>0</v>
      </c>
      <c r="D54" s="90">
        <v>0</v>
      </c>
      <c r="E54" s="90">
        <v>0</v>
      </c>
      <c r="F54" s="90">
        <v>0</v>
      </c>
      <c r="G54" s="90">
        <v>0.13370425038617975</v>
      </c>
      <c r="H54" s="90">
        <v>0.11840133110737594</v>
      </c>
      <c r="I54" s="90">
        <v>0.12562229953540524</v>
      </c>
      <c r="J54" s="90">
        <v>0.15809078762988504</v>
      </c>
      <c r="K54" s="90">
        <v>0.19797690844174831</v>
      </c>
      <c r="L54" s="90">
        <v>0.21728801840832743</v>
      </c>
      <c r="M54" s="90">
        <v>0.22489760235436398</v>
      </c>
      <c r="N54" s="90">
        <v>0.2324</v>
      </c>
      <c r="O54" s="90">
        <v>0.24148758634486558</v>
      </c>
      <c r="P54" s="90">
        <v>0.2474389117981616</v>
      </c>
      <c r="Q54" s="90">
        <v>0.25363709771998949</v>
      </c>
      <c r="R54" s="90">
        <v>0.25579244216621616</v>
      </c>
    </row>
    <row r="55" spans="1:18" ht="56.25">
      <c r="A55" s="107" t="s">
        <v>371</v>
      </c>
      <c r="B55" s="109" t="s">
        <v>372</v>
      </c>
      <c r="C55" s="135" t="s">
        <v>17</v>
      </c>
      <c r="D55" s="135" t="s">
        <v>17</v>
      </c>
      <c r="E55" s="135" t="s">
        <v>17</v>
      </c>
      <c r="F55" s="135" t="s">
        <v>17</v>
      </c>
      <c r="G55" s="136" t="s">
        <v>17</v>
      </c>
      <c r="H55" s="136" t="s">
        <v>17</v>
      </c>
      <c r="I55" s="136" t="s">
        <v>17</v>
      </c>
      <c r="J55" s="136" t="s">
        <v>17</v>
      </c>
      <c r="K55" s="136" t="s">
        <v>17</v>
      </c>
      <c r="L55" s="136" t="s">
        <v>17</v>
      </c>
      <c r="M55" s="136" t="s">
        <v>17</v>
      </c>
      <c r="N55" s="136" t="s">
        <v>17</v>
      </c>
      <c r="O55" s="136" t="s">
        <v>17</v>
      </c>
      <c r="P55" s="136" t="s">
        <v>17</v>
      </c>
      <c r="Q55" s="136" t="s">
        <v>17</v>
      </c>
      <c r="R55" s="136" t="s">
        <v>17</v>
      </c>
    </row>
    <row r="56" spans="1:18" ht="56.25">
      <c r="A56" s="107" t="s">
        <v>373</v>
      </c>
      <c r="B56" s="109" t="s">
        <v>374</v>
      </c>
      <c r="C56" s="135" t="s">
        <v>17</v>
      </c>
      <c r="D56" s="135" t="s">
        <v>17</v>
      </c>
      <c r="E56" s="135" t="s">
        <v>17</v>
      </c>
      <c r="F56" s="135" t="s">
        <v>17</v>
      </c>
      <c r="G56" s="135" t="s">
        <v>17</v>
      </c>
      <c r="H56" s="135" t="s">
        <v>17</v>
      </c>
      <c r="I56" s="135" t="s">
        <v>17</v>
      </c>
      <c r="J56" s="135" t="s">
        <v>17</v>
      </c>
      <c r="K56" s="135" t="s">
        <v>17</v>
      </c>
      <c r="L56" s="135" t="s">
        <v>17</v>
      </c>
      <c r="M56" s="135" t="s">
        <v>17</v>
      </c>
      <c r="N56" s="135" t="s">
        <v>17</v>
      </c>
      <c r="O56" s="135" t="s">
        <v>17</v>
      </c>
      <c r="P56" s="135" t="s">
        <v>17</v>
      </c>
      <c r="Q56" s="135" t="s">
        <v>17</v>
      </c>
      <c r="R56" s="135" t="s">
        <v>17</v>
      </c>
    </row>
    <row r="57" spans="1:18" ht="15">
      <c r="A57" s="106">
        <v>10</v>
      </c>
      <c r="B57" s="113" t="s">
        <v>9</v>
      </c>
      <c r="C57" s="91">
        <v>0</v>
      </c>
      <c r="D57" s="91">
        <v>0</v>
      </c>
      <c r="E57" s="91">
        <v>0</v>
      </c>
      <c r="F57" s="91">
        <v>0</v>
      </c>
      <c r="G57" s="138">
        <v>0</v>
      </c>
      <c r="H57" s="138">
        <v>0</v>
      </c>
      <c r="I57" s="138">
        <v>32299976.758400083</v>
      </c>
      <c r="J57" s="138">
        <v>54066964.352236032</v>
      </c>
      <c r="K57" s="138">
        <v>55781967.624168634</v>
      </c>
      <c r="L57" s="138">
        <v>55781967.120206714</v>
      </c>
      <c r="M57" s="138">
        <v>43781968.496732354</v>
      </c>
      <c r="N57" s="138">
        <v>55781967.211391807</v>
      </c>
      <c r="O57" s="138">
        <v>20560000.232246518</v>
      </c>
      <c r="P57" s="138">
        <v>32560000.059396744</v>
      </c>
      <c r="Q57" s="138">
        <v>32559999.553125381</v>
      </c>
      <c r="R57" s="138">
        <v>20559999.762404919</v>
      </c>
    </row>
    <row r="58" spans="1:18">
      <c r="A58" s="107" t="s">
        <v>375</v>
      </c>
      <c r="B58" s="109" t="s">
        <v>376</v>
      </c>
      <c r="C58" s="120">
        <v>0</v>
      </c>
      <c r="D58" s="120">
        <v>0</v>
      </c>
      <c r="E58" s="120">
        <v>0</v>
      </c>
      <c r="F58" s="120">
        <v>0</v>
      </c>
      <c r="G58" s="120">
        <v>0</v>
      </c>
      <c r="H58" s="120">
        <v>0</v>
      </c>
      <c r="I58" s="120">
        <v>32299976.758400083</v>
      </c>
      <c r="J58" s="120">
        <v>54066964.352236032</v>
      </c>
      <c r="K58" s="120">
        <v>55781967.624168634</v>
      </c>
      <c r="L58" s="120">
        <v>55781967.120206714</v>
      </c>
      <c r="M58" s="120">
        <v>43781968.496732354</v>
      </c>
      <c r="N58" s="120">
        <v>55781967.211391807</v>
      </c>
      <c r="O58" s="120">
        <v>20560000.232246518</v>
      </c>
      <c r="P58" s="120">
        <v>32560000.059396744</v>
      </c>
      <c r="Q58" s="120">
        <v>32559999.553125381</v>
      </c>
      <c r="R58" s="120">
        <v>20559999.762404919</v>
      </c>
    </row>
    <row r="59" spans="1:18" ht="22.5">
      <c r="A59" s="106">
        <v>11</v>
      </c>
      <c r="B59" s="113" t="s">
        <v>10</v>
      </c>
      <c r="C59" s="116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P59" s="117"/>
      <c r="Q59" s="117"/>
      <c r="R59" s="118"/>
    </row>
    <row r="60" spans="1:18">
      <c r="A60" s="95" t="s">
        <v>377</v>
      </c>
      <c r="B60" s="96" t="s">
        <v>378</v>
      </c>
      <c r="C60" s="88">
        <v>0</v>
      </c>
      <c r="D60" s="88">
        <v>0</v>
      </c>
      <c r="E60" s="88">
        <v>0</v>
      </c>
      <c r="F60" s="88">
        <v>0</v>
      </c>
      <c r="G60" s="88">
        <v>142325375</v>
      </c>
      <c r="H60" s="88">
        <v>146472515.78</v>
      </c>
      <c r="I60" s="88">
        <v>194764410.2534</v>
      </c>
      <c r="J60" s="88">
        <v>200607342.56100202</v>
      </c>
      <c r="K60" s="88">
        <v>206625562.83783209</v>
      </c>
      <c r="L60" s="88">
        <v>212824329.72296706</v>
      </c>
      <c r="M60" s="88">
        <v>219209059.61465609</v>
      </c>
      <c r="N60" s="88">
        <v>225785331.40309578</v>
      </c>
      <c r="O60" s="88">
        <v>232558891.34518865</v>
      </c>
      <c r="P60" s="88">
        <v>239535658.08554432</v>
      </c>
      <c r="Q60" s="88">
        <v>246721727.82811067</v>
      </c>
      <c r="R60" s="88">
        <v>254123379.662954</v>
      </c>
    </row>
    <row r="61" spans="1:18" ht="22.5">
      <c r="A61" s="95" t="s">
        <v>379</v>
      </c>
      <c r="B61" s="96" t="s">
        <v>380</v>
      </c>
      <c r="C61" s="88">
        <v>0</v>
      </c>
      <c r="D61" s="88">
        <v>0</v>
      </c>
      <c r="E61" s="88">
        <v>0</v>
      </c>
      <c r="F61" s="88">
        <v>0</v>
      </c>
      <c r="G61" s="88">
        <v>81668615</v>
      </c>
      <c r="H61" s="88">
        <v>83023538.310000002</v>
      </c>
      <c r="I61" s="88">
        <v>85514244.459300011</v>
      </c>
      <c r="J61" s="88">
        <v>88079671.793079019</v>
      </c>
      <c r="K61" s="88">
        <v>90722061.946871385</v>
      </c>
      <c r="L61" s="88">
        <v>93443723.805277526</v>
      </c>
      <c r="M61" s="88">
        <v>96247035.519435853</v>
      </c>
      <c r="N61" s="88">
        <v>99134446.585018933</v>
      </c>
      <c r="O61" s="88">
        <v>102108479.9825695</v>
      </c>
      <c r="P61" s="88">
        <v>105171734.3820466</v>
      </c>
      <c r="Q61" s="88">
        <v>108326886.413508</v>
      </c>
      <c r="R61" s="88">
        <v>111576693.00591324</v>
      </c>
    </row>
    <row r="62" spans="1:18">
      <c r="A62" s="95" t="s">
        <v>381</v>
      </c>
      <c r="B62" s="96" t="s">
        <v>382</v>
      </c>
      <c r="C62" s="88">
        <v>0</v>
      </c>
      <c r="D62" s="88">
        <v>0</v>
      </c>
      <c r="E62" s="88">
        <v>0</v>
      </c>
      <c r="F62" s="88">
        <v>0</v>
      </c>
      <c r="G62" s="88">
        <v>1044784956</v>
      </c>
      <c r="H62" s="88">
        <v>685891279</v>
      </c>
      <c r="I62" s="88">
        <v>92505075</v>
      </c>
      <c r="J62" s="88">
        <v>80098939</v>
      </c>
      <c r="K62" s="88">
        <v>68725268</v>
      </c>
      <c r="L62" s="88">
        <v>47611339</v>
      </c>
      <c r="M62" s="88">
        <v>47027123</v>
      </c>
      <c r="N62" s="88">
        <v>1895225</v>
      </c>
      <c r="O62" s="88">
        <v>450000</v>
      </c>
      <c r="P62" s="88">
        <v>450000</v>
      </c>
      <c r="Q62" s="88">
        <v>200000</v>
      </c>
      <c r="R62" s="88">
        <v>200000</v>
      </c>
    </row>
    <row r="63" spans="1:18">
      <c r="A63" s="95" t="s">
        <v>383</v>
      </c>
      <c r="B63" s="96" t="s">
        <v>384</v>
      </c>
      <c r="C63" s="88">
        <v>0</v>
      </c>
      <c r="D63" s="88">
        <v>0</v>
      </c>
      <c r="E63" s="88">
        <v>0</v>
      </c>
      <c r="F63" s="88">
        <v>0</v>
      </c>
      <c r="G63" s="88">
        <v>211277360</v>
      </c>
      <c r="H63" s="88">
        <v>114392405</v>
      </c>
      <c r="I63" s="88">
        <v>69986218</v>
      </c>
      <c r="J63" s="88">
        <v>66098939</v>
      </c>
      <c r="K63" s="88">
        <v>53725268</v>
      </c>
      <c r="L63" s="88">
        <v>47611339</v>
      </c>
      <c r="M63" s="88">
        <v>47027123</v>
      </c>
      <c r="N63" s="88">
        <v>1895225</v>
      </c>
      <c r="O63" s="88">
        <v>450000</v>
      </c>
      <c r="P63" s="88">
        <v>450000</v>
      </c>
      <c r="Q63" s="88">
        <v>200000</v>
      </c>
      <c r="R63" s="88">
        <v>200000</v>
      </c>
    </row>
    <row r="64" spans="1:18">
      <c r="A64" s="95" t="s">
        <v>385</v>
      </c>
      <c r="B64" s="102" t="s">
        <v>386</v>
      </c>
      <c r="C64" s="88">
        <v>0</v>
      </c>
      <c r="D64" s="88">
        <v>0</v>
      </c>
      <c r="E64" s="88">
        <v>0</v>
      </c>
      <c r="F64" s="88">
        <v>0</v>
      </c>
      <c r="G64" s="88">
        <v>833507596</v>
      </c>
      <c r="H64" s="88">
        <v>571498874</v>
      </c>
      <c r="I64" s="88">
        <v>22518857</v>
      </c>
      <c r="J64" s="88">
        <v>14000000</v>
      </c>
      <c r="K64" s="88">
        <v>15000000</v>
      </c>
      <c r="L64" s="88">
        <v>0</v>
      </c>
      <c r="M64" s="88">
        <v>0</v>
      </c>
      <c r="N64" s="88">
        <v>0</v>
      </c>
      <c r="O64" s="88">
        <v>0</v>
      </c>
      <c r="P64" s="88">
        <v>0</v>
      </c>
      <c r="Q64" s="88">
        <v>0</v>
      </c>
      <c r="R64" s="88">
        <v>0</v>
      </c>
    </row>
    <row r="65" spans="1:18">
      <c r="A65" s="95" t="s">
        <v>387</v>
      </c>
      <c r="B65" s="102" t="s">
        <v>388</v>
      </c>
      <c r="C65" s="88">
        <v>0</v>
      </c>
      <c r="D65" s="88">
        <v>0</v>
      </c>
      <c r="E65" s="88">
        <v>0</v>
      </c>
      <c r="F65" s="88">
        <v>0</v>
      </c>
      <c r="G65" s="88">
        <v>581009223</v>
      </c>
      <c r="H65" s="88">
        <v>400891780</v>
      </c>
      <c r="I65" s="88">
        <v>22518857</v>
      </c>
      <c r="J65" s="88">
        <v>14000000</v>
      </c>
      <c r="K65" s="88">
        <v>15000000</v>
      </c>
      <c r="L65" s="88">
        <v>0</v>
      </c>
      <c r="M65" s="88">
        <v>0</v>
      </c>
      <c r="N65" s="88">
        <v>0</v>
      </c>
      <c r="O65" s="88">
        <v>0</v>
      </c>
      <c r="P65" s="88">
        <v>0</v>
      </c>
      <c r="Q65" s="88">
        <v>0</v>
      </c>
      <c r="R65" s="88">
        <v>0</v>
      </c>
    </row>
    <row r="66" spans="1:18">
      <c r="A66" s="95" t="s">
        <v>389</v>
      </c>
      <c r="B66" s="102" t="s">
        <v>390</v>
      </c>
      <c r="C66" s="88">
        <v>0</v>
      </c>
      <c r="D66" s="88">
        <v>0</v>
      </c>
      <c r="E66" s="88">
        <v>0</v>
      </c>
      <c r="F66" s="88">
        <v>0</v>
      </c>
      <c r="G66" s="88">
        <v>62895520</v>
      </c>
      <c r="H66" s="88">
        <v>139600623</v>
      </c>
      <c r="I66" s="88">
        <v>88481088.900000006</v>
      </c>
      <c r="J66" s="88">
        <v>67768658.799999997</v>
      </c>
      <c r="K66" s="88">
        <v>66167592.900000006</v>
      </c>
      <c r="L66" s="88">
        <v>92380270.700000003</v>
      </c>
      <c r="M66" s="88">
        <v>109700254.40000001</v>
      </c>
      <c r="N66" s="88">
        <v>106700579.7</v>
      </c>
      <c r="O66" s="88">
        <v>148013303.40000001</v>
      </c>
      <c r="P66" s="88">
        <v>142389503.5</v>
      </c>
      <c r="Q66" s="88">
        <v>144107258.30000001</v>
      </c>
      <c r="R66" s="88">
        <v>159009970.30000001</v>
      </c>
    </row>
    <row r="67" spans="1:18">
      <c r="A67" s="95" t="s">
        <v>391</v>
      </c>
      <c r="B67" s="102" t="s">
        <v>392</v>
      </c>
      <c r="C67" s="88">
        <v>0</v>
      </c>
      <c r="D67" s="88">
        <v>0</v>
      </c>
      <c r="E67" s="88">
        <v>0</v>
      </c>
      <c r="F67" s="88">
        <v>0</v>
      </c>
      <c r="G67" s="88">
        <v>297984171</v>
      </c>
      <c r="H67" s="88">
        <v>104608693</v>
      </c>
      <c r="I67" s="88"/>
      <c r="J67" s="88">
        <v>0</v>
      </c>
      <c r="K67" s="88">
        <v>0</v>
      </c>
      <c r="L67" s="88">
        <v>0</v>
      </c>
      <c r="M67" s="88">
        <v>0</v>
      </c>
      <c r="N67" s="88">
        <v>0</v>
      </c>
      <c r="O67" s="88">
        <v>0</v>
      </c>
      <c r="P67" s="88">
        <v>0</v>
      </c>
      <c r="Q67" s="88">
        <v>0</v>
      </c>
      <c r="R67" s="88">
        <v>0</v>
      </c>
    </row>
    <row r="68" spans="1:18" ht="22.5">
      <c r="A68" s="98">
        <v>12</v>
      </c>
      <c r="B68" s="99" t="s">
        <v>11</v>
      </c>
      <c r="C68" s="121"/>
      <c r="D68" s="122"/>
      <c r="E68" s="122"/>
      <c r="F68" s="122"/>
      <c r="G68" s="122"/>
      <c r="H68" s="122"/>
      <c r="I68" s="122"/>
      <c r="J68" s="122"/>
      <c r="K68" s="122"/>
      <c r="L68" s="122"/>
      <c r="M68" s="122"/>
      <c r="N68" s="122"/>
      <c r="O68" s="122"/>
      <c r="P68" s="122"/>
      <c r="Q68" s="122"/>
      <c r="R68" s="123"/>
    </row>
    <row r="69" spans="1:18" s="64" customFormat="1" ht="22.5">
      <c r="A69" s="104" t="s">
        <v>393</v>
      </c>
      <c r="B69" s="105" t="s">
        <v>394</v>
      </c>
      <c r="C69" s="88">
        <v>0</v>
      </c>
      <c r="D69" s="88">
        <v>0</v>
      </c>
      <c r="E69" s="88">
        <v>0</v>
      </c>
      <c r="F69" s="88">
        <v>0</v>
      </c>
      <c r="G69" s="88">
        <v>92944368</v>
      </c>
      <c r="H69" s="88">
        <v>32599006</v>
      </c>
      <c r="I69" s="88">
        <v>2000000</v>
      </c>
      <c r="J69" s="88">
        <v>2000000</v>
      </c>
      <c r="K69" s="88">
        <v>2000000</v>
      </c>
      <c r="L69" s="88">
        <v>2000000</v>
      </c>
      <c r="M69" s="88">
        <v>2000000</v>
      </c>
      <c r="N69" s="88">
        <v>0</v>
      </c>
      <c r="O69" s="88">
        <v>0</v>
      </c>
      <c r="P69" s="88">
        <v>0</v>
      </c>
      <c r="Q69" s="88">
        <v>0</v>
      </c>
      <c r="R69" s="88">
        <v>0</v>
      </c>
    </row>
    <row r="70" spans="1:18">
      <c r="A70" s="104" t="s">
        <v>395</v>
      </c>
      <c r="B70" s="105" t="s">
        <v>396</v>
      </c>
      <c r="C70" s="88">
        <v>0</v>
      </c>
      <c r="D70" s="88">
        <v>0</v>
      </c>
      <c r="E70" s="88">
        <v>0</v>
      </c>
      <c r="F70" s="88">
        <v>0</v>
      </c>
      <c r="G70" s="88">
        <v>47159059</v>
      </c>
      <c r="H70" s="88">
        <v>8815494</v>
      </c>
      <c r="I70" s="88">
        <v>1700000</v>
      </c>
      <c r="J70" s="88">
        <v>1700000</v>
      </c>
      <c r="K70" s="88">
        <v>1700000</v>
      </c>
      <c r="L70" s="88">
        <v>1700000</v>
      </c>
      <c r="M70" s="88">
        <v>1700000</v>
      </c>
      <c r="N70" s="88">
        <v>0</v>
      </c>
      <c r="O70" s="88">
        <v>0</v>
      </c>
      <c r="P70" s="88">
        <v>0</v>
      </c>
      <c r="Q70" s="88">
        <v>0</v>
      </c>
      <c r="R70" s="88">
        <v>0</v>
      </c>
    </row>
    <row r="71" spans="1:18" ht="22.5">
      <c r="A71" s="104" t="s">
        <v>287</v>
      </c>
      <c r="B71" s="105" t="s">
        <v>397</v>
      </c>
      <c r="C71" s="88">
        <v>0</v>
      </c>
      <c r="D71" s="88">
        <v>0</v>
      </c>
      <c r="E71" s="88">
        <v>0</v>
      </c>
      <c r="F71" s="88">
        <v>0</v>
      </c>
      <c r="G71" s="88">
        <v>44603216</v>
      </c>
      <c r="H71" s="88">
        <v>7035526</v>
      </c>
      <c r="I71" s="88">
        <v>0</v>
      </c>
      <c r="J71" s="88">
        <v>0</v>
      </c>
      <c r="K71" s="88">
        <v>0</v>
      </c>
      <c r="L71" s="88">
        <v>0</v>
      </c>
      <c r="M71" s="88">
        <v>0</v>
      </c>
      <c r="N71" s="88">
        <v>0</v>
      </c>
      <c r="O71" s="88">
        <v>0</v>
      </c>
      <c r="P71" s="88">
        <v>0</v>
      </c>
      <c r="Q71" s="88">
        <v>0</v>
      </c>
      <c r="R71" s="88">
        <v>0</v>
      </c>
    </row>
    <row r="72" spans="1:18" ht="22.5">
      <c r="A72" s="104" t="s">
        <v>398</v>
      </c>
      <c r="B72" s="105" t="s">
        <v>399</v>
      </c>
      <c r="C72" s="88">
        <v>0</v>
      </c>
      <c r="D72" s="88">
        <v>0</v>
      </c>
      <c r="E72" s="88">
        <v>0</v>
      </c>
      <c r="F72" s="88">
        <v>0</v>
      </c>
      <c r="G72" s="88">
        <v>638805409</v>
      </c>
      <c r="H72" s="88">
        <v>142473256</v>
      </c>
      <c r="I72" s="88">
        <v>0</v>
      </c>
      <c r="J72" s="88">
        <v>0</v>
      </c>
      <c r="K72" s="88">
        <v>0</v>
      </c>
      <c r="L72" s="88">
        <v>0</v>
      </c>
      <c r="M72" s="88">
        <v>0</v>
      </c>
      <c r="N72" s="88">
        <v>0</v>
      </c>
      <c r="O72" s="88">
        <v>0</v>
      </c>
      <c r="P72" s="88">
        <v>0</v>
      </c>
      <c r="Q72" s="88">
        <v>0</v>
      </c>
      <c r="R72" s="88">
        <v>0</v>
      </c>
    </row>
    <row r="73" spans="1:18">
      <c r="A73" s="104" t="s">
        <v>400</v>
      </c>
      <c r="B73" s="105" t="s">
        <v>12</v>
      </c>
      <c r="C73" s="88">
        <v>0</v>
      </c>
      <c r="D73" s="88">
        <v>0</v>
      </c>
      <c r="E73" s="88">
        <v>0</v>
      </c>
      <c r="F73" s="88">
        <v>0</v>
      </c>
      <c r="G73" s="88">
        <v>529678620</v>
      </c>
      <c r="H73" s="88">
        <v>113575508</v>
      </c>
      <c r="I73" s="88">
        <v>0</v>
      </c>
      <c r="J73" s="88">
        <v>0</v>
      </c>
      <c r="K73" s="88">
        <v>0</v>
      </c>
      <c r="L73" s="88">
        <v>0</v>
      </c>
      <c r="M73" s="88">
        <v>0</v>
      </c>
      <c r="N73" s="88">
        <v>0</v>
      </c>
      <c r="O73" s="88">
        <v>0</v>
      </c>
      <c r="P73" s="88">
        <v>0</v>
      </c>
      <c r="Q73" s="88">
        <v>0</v>
      </c>
      <c r="R73" s="88">
        <v>0</v>
      </c>
    </row>
    <row r="74" spans="1:18" ht="22.5">
      <c r="A74" s="104" t="s">
        <v>210</v>
      </c>
      <c r="B74" s="105" t="s">
        <v>397</v>
      </c>
      <c r="C74" s="88">
        <v>0</v>
      </c>
      <c r="D74" s="88">
        <v>0</v>
      </c>
      <c r="E74" s="88">
        <v>0</v>
      </c>
      <c r="F74" s="88">
        <v>0</v>
      </c>
      <c r="G74" s="88">
        <v>364566441</v>
      </c>
      <c r="H74" s="88">
        <v>82969725</v>
      </c>
      <c r="I74" s="88">
        <v>0</v>
      </c>
      <c r="J74" s="88">
        <v>0</v>
      </c>
      <c r="K74" s="88">
        <v>0</v>
      </c>
      <c r="L74" s="88">
        <v>0</v>
      </c>
      <c r="M74" s="88">
        <v>0</v>
      </c>
      <c r="N74" s="88">
        <v>0</v>
      </c>
      <c r="O74" s="88">
        <v>0</v>
      </c>
      <c r="P74" s="88">
        <v>0</v>
      </c>
      <c r="Q74" s="88">
        <v>0</v>
      </c>
      <c r="R74" s="88">
        <v>0</v>
      </c>
    </row>
    <row r="75" spans="1:18" ht="22.5">
      <c r="A75" s="104" t="s">
        <v>401</v>
      </c>
      <c r="B75" s="105" t="s">
        <v>402</v>
      </c>
      <c r="C75" s="88">
        <v>0</v>
      </c>
      <c r="D75" s="88">
        <v>0</v>
      </c>
      <c r="E75" s="88">
        <v>0</v>
      </c>
      <c r="F75" s="88">
        <v>0</v>
      </c>
      <c r="G75" s="88">
        <v>106188136</v>
      </c>
      <c r="H75" s="88">
        <v>37506240</v>
      </c>
      <c r="I75" s="88">
        <v>2386672</v>
      </c>
      <c r="J75" s="88">
        <v>2436672</v>
      </c>
      <c r="K75" s="88">
        <v>2436672</v>
      </c>
      <c r="L75" s="88">
        <v>2436672</v>
      </c>
      <c r="M75" s="88">
        <v>2271732</v>
      </c>
      <c r="N75" s="88">
        <v>0</v>
      </c>
      <c r="O75" s="88">
        <v>0</v>
      </c>
      <c r="P75" s="88">
        <v>0</v>
      </c>
      <c r="Q75" s="88">
        <v>0</v>
      </c>
      <c r="R75" s="88">
        <v>0</v>
      </c>
    </row>
    <row r="76" spans="1:18">
      <c r="A76" s="104" t="s">
        <v>403</v>
      </c>
      <c r="B76" s="105" t="s">
        <v>13</v>
      </c>
      <c r="C76" s="88">
        <v>0</v>
      </c>
      <c r="D76" s="88">
        <v>0</v>
      </c>
      <c r="E76" s="88">
        <v>0</v>
      </c>
      <c r="F76" s="88">
        <v>0</v>
      </c>
      <c r="G76" s="88">
        <v>55334819</v>
      </c>
      <c r="H76" s="88">
        <v>8815494</v>
      </c>
      <c r="I76" s="88">
        <v>1700000</v>
      </c>
      <c r="J76" s="88">
        <v>1700000</v>
      </c>
      <c r="K76" s="88">
        <v>1700000</v>
      </c>
      <c r="L76" s="88">
        <v>1700000</v>
      </c>
      <c r="M76" s="88">
        <v>1700000</v>
      </c>
      <c r="N76" s="88">
        <v>0</v>
      </c>
      <c r="O76" s="88">
        <v>0</v>
      </c>
      <c r="P76" s="88">
        <v>0</v>
      </c>
      <c r="Q76" s="88">
        <v>0</v>
      </c>
      <c r="R76" s="88">
        <v>0</v>
      </c>
    </row>
    <row r="77" spans="1:18" ht="33.75">
      <c r="A77" s="104" t="s">
        <v>404</v>
      </c>
      <c r="B77" s="105" t="s">
        <v>405</v>
      </c>
      <c r="C77" s="88">
        <v>0</v>
      </c>
      <c r="D77" s="88">
        <v>0</v>
      </c>
      <c r="E77" s="88">
        <v>0</v>
      </c>
      <c r="F77" s="88">
        <v>0</v>
      </c>
      <c r="G77" s="88">
        <v>85519883</v>
      </c>
      <c r="H77" s="88">
        <v>19340434</v>
      </c>
      <c r="I77" s="88">
        <v>0</v>
      </c>
      <c r="J77" s="88">
        <v>0</v>
      </c>
      <c r="K77" s="88">
        <v>0</v>
      </c>
      <c r="L77" s="88">
        <v>0</v>
      </c>
      <c r="M77" s="88">
        <v>0</v>
      </c>
      <c r="N77" s="88">
        <v>0</v>
      </c>
      <c r="O77" s="88">
        <v>0</v>
      </c>
      <c r="P77" s="88">
        <v>0</v>
      </c>
      <c r="Q77" s="88">
        <v>0</v>
      </c>
      <c r="R77" s="88">
        <v>0</v>
      </c>
    </row>
    <row r="78" spans="1:18" ht="22.5">
      <c r="A78" s="104" t="s">
        <v>406</v>
      </c>
      <c r="B78" s="105" t="s">
        <v>407</v>
      </c>
      <c r="C78" s="88">
        <v>0</v>
      </c>
      <c r="D78" s="88">
        <v>0</v>
      </c>
      <c r="E78" s="88">
        <v>0</v>
      </c>
      <c r="F78" s="88">
        <v>0</v>
      </c>
      <c r="G78" s="88">
        <v>769210599</v>
      </c>
      <c r="H78" s="88">
        <v>215084502</v>
      </c>
      <c r="I78" s="88">
        <v>0</v>
      </c>
      <c r="J78" s="88">
        <v>0</v>
      </c>
      <c r="K78" s="88">
        <v>0</v>
      </c>
      <c r="L78" s="88">
        <v>0</v>
      </c>
      <c r="M78" s="88">
        <v>0</v>
      </c>
      <c r="N78" s="88">
        <v>0</v>
      </c>
      <c r="O78" s="88">
        <v>0</v>
      </c>
      <c r="P78" s="88">
        <v>0</v>
      </c>
      <c r="Q78" s="88">
        <v>0</v>
      </c>
      <c r="R78" s="88">
        <v>0</v>
      </c>
    </row>
    <row r="79" spans="1:18">
      <c r="A79" s="104" t="s">
        <v>408</v>
      </c>
      <c r="B79" s="105" t="s">
        <v>14</v>
      </c>
      <c r="C79" s="88">
        <v>0</v>
      </c>
      <c r="D79" s="88">
        <v>0</v>
      </c>
      <c r="E79" s="88">
        <v>0</v>
      </c>
      <c r="F79" s="88">
        <v>0</v>
      </c>
      <c r="G79" s="88">
        <v>525810443</v>
      </c>
      <c r="H79" s="88">
        <v>113575508</v>
      </c>
      <c r="I79" s="88">
        <v>0</v>
      </c>
      <c r="J79" s="88">
        <v>0</v>
      </c>
      <c r="K79" s="88">
        <v>0</v>
      </c>
      <c r="L79" s="88">
        <v>0</v>
      </c>
      <c r="M79" s="88">
        <v>0</v>
      </c>
      <c r="N79" s="88">
        <v>0</v>
      </c>
      <c r="O79" s="88">
        <v>0</v>
      </c>
      <c r="P79" s="88">
        <v>0</v>
      </c>
      <c r="Q79" s="88">
        <v>0</v>
      </c>
      <c r="R79" s="88">
        <v>0</v>
      </c>
    </row>
    <row r="80" spans="1:18" ht="33.75">
      <c r="A80" s="104" t="s">
        <v>409</v>
      </c>
      <c r="B80" s="105" t="s">
        <v>410</v>
      </c>
      <c r="C80" s="124"/>
      <c r="D80" s="124"/>
      <c r="E80" s="124"/>
      <c r="F80" s="124"/>
      <c r="G80" s="120">
        <v>527501540</v>
      </c>
      <c r="H80" s="120">
        <v>137951595</v>
      </c>
      <c r="I80" s="124">
        <v>0</v>
      </c>
      <c r="J80" s="124">
        <v>0</v>
      </c>
      <c r="K80" s="124">
        <v>0</v>
      </c>
      <c r="L80" s="124">
        <v>0</v>
      </c>
      <c r="M80" s="124">
        <v>0</v>
      </c>
      <c r="N80" s="124">
        <v>0</v>
      </c>
      <c r="O80" s="124">
        <v>0</v>
      </c>
      <c r="P80" s="124">
        <v>0</v>
      </c>
      <c r="Q80" s="124">
        <v>0</v>
      </c>
      <c r="R80" s="124">
        <v>0</v>
      </c>
    </row>
    <row r="81" spans="1:18" ht="33.75">
      <c r="A81" s="104" t="s">
        <v>411</v>
      </c>
      <c r="B81" s="105" t="s">
        <v>412</v>
      </c>
      <c r="C81" s="89">
        <v>0</v>
      </c>
      <c r="D81" s="89">
        <v>0</v>
      </c>
      <c r="E81" s="89">
        <v>0</v>
      </c>
      <c r="F81" s="89">
        <v>0</v>
      </c>
      <c r="G81" s="88">
        <v>294253473</v>
      </c>
      <c r="H81" s="88">
        <v>130199740</v>
      </c>
      <c r="I81" s="88">
        <v>686672</v>
      </c>
      <c r="J81" s="88">
        <v>736672</v>
      </c>
      <c r="K81" s="88">
        <v>736672</v>
      </c>
      <c r="L81" s="88">
        <v>736672</v>
      </c>
      <c r="M81" s="88">
        <v>571732</v>
      </c>
      <c r="N81" s="89">
        <v>0</v>
      </c>
      <c r="O81" s="89">
        <v>0</v>
      </c>
      <c r="P81" s="89">
        <v>0</v>
      </c>
      <c r="Q81" s="89">
        <v>0</v>
      </c>
      <c r="R81" s="89">
        <v>0</v>
      </c>
    </row>
    <row r="82" spans="1:18" ht="22.5">
      <c r="A82" s="104" t="s">
        <v>413</v>
      </c>
      <c r="B82" s="105" t="s">
        <v>414</v>
      </c>
      <c r="C82" s="89">
        <v>0</v>
      </c>
      <c r="D82" s="89">
        <v>0</v>
      </c>
      <c r="E82" s="89">
        <v>0</v>
      </c>
      <c r="F82" s="89">
        <v>0</v>
      </c>
      <c r="G82" s="88">
        <v>203851766</v>
      </c>
      <c r="H82" s="88">
        <v>67122319</v>
      </c>
      <c r="I82" s="88">
        <v>0</v>
      </c>
      <c r="J82" s="88">
        <v>0</v>
      </c>
      <c r="K82" s="88">
        <v>0</v>
      </c>
      <c r="L82" s="88">
        <v>0</v>
      </c>
      <c r="M82" s="88">
        <v>0</v>
      </c>
      <c r="N82" s="89">
        <v>0</v>
      </c>
      <c r="O82" s="89">
        <v>0</v>
      </c>
      <c r="P82" s="89">
        <v>0</v>
      </c>
      <c r="Q82" s="89">
        <v>0</v>
      </c>
      <c r="R82" s="89">
        <v>0</v>
      </c>
    </row>
    <row r="83" spans="1:18" ht="33.75">
      <c r="A83" s="104" t="s">
        <v>415</v>
      </c>
      <c r="B83" s="105" t="s">
        <v>416</v>
      </c>
      <c r="C83" s="89">
        <v>0</v>
      </c>
      <c r="D83" s="89">
        <v>0</v>
      </c>
      <c r="E83" s="89">
        <v>0</v>
      </c>
      <c r="F83" s="89">
        <v>0</v>
      </c>
      <c r="G83" s="88">
        <v>9996825</v>
      </c>
      <c r="H83" s="88">
        <v>4697742</v>
      </c>
      <c r="I83" s="88">
        <v>0</v>
      </c>
      <c r="J83" s="88">
        <v>0</v>
      </c>
      <c r="K83" s="88">
        <v>0</v>
      </c>
      <c r="L83" s="88">
        <v>0</v>
      </c>
      <c r="M83" s="88">
        <v>0</v>
      </c>
      <c r="N83" s="89">
        <v>0</v>
      </c>
      <c r="O83" s="89">
        <v>0</v>
      </c>
      <c r="P83" s="89">
        <v>0</v>
      </c>
      <c r="Q83" s="89">
        <v>0</v>
      </c>
      <c r="R83" s="89">
        <v>0</v>
      </c>
    </row>
    <row r="84" spans="1:18" ht="22.5">
      <c r="A84" s="104" t="s">
        <v>417</v>
      </c>
      <c r="B84" s="105" t="s">
        <v>414</v>
      </c>
      <c r="C84" s="89">
        <v>0</v>
      </c>
      <c r="D84" s="89">
        <v>0</v>
      </c>
      <c r="E84" s="89">
        <v>0</v>
      </c>
      <c r="F84" s="89">
        <v>0</v>
      </c>
      <c r="G84" s="88">
        <v>9970914</v>
      </c>
      <c r="H84" s="88">
        <v>4697742</v>
      </c>
      <c r="I84" s="88">
        <v>0</v>
      </c>
      <c r="J84" s="88">
        <v>0</v>
      </c>
      <c r="K84" s="88">
        <v>0</v>
      </c>
      <c r="L84" s="88">
        <v>0</v>
      </c>
      <c r="M84" s="88">
        <v>0</v>
      </c>
      <c r="N84" s="89">
        <v>0</v>
      </c>
      <c r="O84" s="89">
        <v>0</v>
      </c>
      <c r="P84" s="89">
        <v>0</v>
      </c>
      <c r="Q84" s="89">
        <v>0</v>
      </c>
      <c r="R84" s="89">
        <v>0</v>
      </c>
    </row>
    <row r="85" spans="1:18" ht="45">
      <c r="A85" s="104" t="s">
        <v>418</v>
      </c>
      <c r="B85" s="105" t="s">
        <v>419</v>
      </c>
      <c r="C85" s="89">
        <v>0</v>
      </c>
      <c r="D85" s="89">
        <v>0</v>
      </c>
      <c r="E85" s="89">
        <v>0</v>
      </c>
      <c r="F85" s="89">
        <v>0</v>
      </c>
      <c r="G85" s="89">
        <v>0</v>
      </c>
      <c r="H85" s="89">
        <v>0</v>
      </c>
      <c r="I85" s="89">
        <v>0</v>
      </c>
      <c r="J85" s="89">
        <v>0</v>
      </c>
      <c r="K85" s="89">
        <v>0</v>
      </c>
      <c r="L85" s="89">
        <v>0</v>
      </c>
      <c r="M85" s="89">
        <v>0</v>
      </c>
      <c r="N85" s="89">
        <v>0</v>
      </c>
      <c r="O85" s="89">
        <v>0</v>
      </c>
      <c r="P85" s="89">
        <v>0</v>
      </c>
      <c r="Q85" s="89">
        <v>0</v>
      </c>
      <c r="R85" s="89">
        <v>0</v>
      </c>
    </row>
    <row r="86" spans="1:18" ht="22.5">
      <c r="A86" s="104" t="s">
        <v>420</v>
      </c>
      <c r="B86" s="105" t="s">
        <v>414</v>
      </c>
      <c r="C86" s="89">
        <v>0</v>
      </c>
      <c r="D86" s="89">
        <v>0</v>
      </c>
      <c r="E86" s="89">
        <v>0</v>
      </c>
      <c r="F86" s="89">
        <v>0</v>
      </c>
      <c r="G86" s="89">
        <v>0</v>
      </c>
      <c r="H86" s="89">
        <v>0</v>
      </c>
      <c r="I86" s="89">
        <v>0</v>
      </c>
      <c r="J86" s="89">
        <v>0</v>
      </c>
      <c r="K86" s="89">
        <v>0</v>
      </c>
      <c r="L86" s="89">
        <v>0</v>
      </c>
      <c r="M86" s="89">
        <v>0</v>
      </c>
      <c r="N86" s="89">
        <v>0</v>
      </c>
      <c r="O86" s="89">
        <v>0</v>
      </c>
      <c r="P86" s="89">
        <v>0</v>
      </c>
      <c r="Q86" s="89">
        <v>0</v>
      </c>
      <c r="R86" s="89">
        <v>0</v>
      </c>
    </row>
    <row r="87" spans="1:18" ht="45">
      <c r="A87" s="104" t="s">
        <v>421</v>
      </c>
      <c r="B87" s="105" t="s">
        <v>422</v>
      </c>
      <c r="C87" s="89">
        <v>0</v>
      </c>
      <c r="D87" s="89">
        <v>0</v>
      </c>
      <c r="E87" s="89">
        <v>0</v>
      </c>
      <c r="F87" s="89">
        <v>0</v>
      </c>
      <c r="G87" s="89">
        <v>0</v>
      </c>
      <c r="H87" s="89">
        <v>0</v>
      </c>
      <c r="I87" s="89">
        <v>0</v>
      </c>
      <c r="J87" s="89">
        <v>0</v>
      </c>
      <c r="K87" s="89">
        <v>0</v>
      </c>
      <c r="L87" s="89">
        <v>0</v>
      </c>
      <c r="M87" s="89">
        <v>0</v>
      </c>
      <c r="N87" s="89">
        <v>0</v>
      </c>
      <c r="O87" s="89">
        <v>0</v>
      </c>
      <c r="P87" s="89">
        <v>0</v>
      </c>
      <c r="Q87" s="89">
        <v>0</v>
      </c>
      <c r="R87" s="89">
        <v>0</v>
      </c>
    </row>
    <row r="88" spans="1:18" ht="22.5">
      <c r="A88" s="104" t="s">
        <v>423</v>
      </c>
      <c r="B88" s="105" t="s">
        <v>414</v>
      </c>
      <c r="C88" s="124">
        <v>0</v>
      </c>
      <c r="D88" s="124">
        <v>0</v>
      </c>
      <c r="E88" s="124">
        <v>0</v>
      </c>
      <c r="F88" s="124">
        <v>0</v>
      </c>
      <c r="G88" s="124">
        <v>0</v>
      </c>
      <c r="H88" s="124">
        <v>0</v>
      </c>
      <c r="I88" s="124">
        <v>0</v>
      </c>
      <c r="J88" s="124">
        <v>0</v>
      </c>
      <c r="K88" s="124">
        <v>0</v>
      </c>
      <c r="L88" s="124">
        <v>0</v>
      </c>
      <c r="M88" s="124">
        <v>0</v>
      </c>
      <c r="N88" s="124">
        <v>0</v>
      </c>
      <c r="O88" s="124">
        <v>0</v>
      </c>
      <c r="P88" s="124">
        <v>0</v>
      </c>
      <c r="Q88" s="124">
        <v>0</v>
      </c>
      <c r="R88" s="124">
        <v>0</v>
      </c>
    </row>
    <row r="89" spans="1:18" ht="33.75">
      <c r="A89" s="98">
        <v>13</v>
      </c>
      <c r="B89" s="99" t="s">
        <v>15</v>
      </c>
      <c r="C89" s="121"/>
      <c r="D89" s="122"/>
      <c r="E89" s="122"/>
      <c r="F89" s="122"/>
      <c r="G89" s="122"/>
      <c r="H89" s="122"/>
      <c r="I89" s="122"/>
      <c r="J89" s="122"/>
      <c r="K89" s="122"/>
      <c r="L89" s="122"/>
      <c r="M89" s="122"/>
      <c r="N89" s="122"/>
      <c r="O89" s="122"/>
      <c r="P89" s="122"/>
      <c r="Q89" s="122"/>
      <c r="R89" s="123"/>
    </row>
    <row r="90" spans="1:18" s="64" customFormat="1" ht="33.75">
      <c r="A90" s="104" t="s">
        <v>424</v>
      </c>
      <c r="B90" s="105" t="s">
        <v>425</v>
      </c>
      <c r="C90" s="88">
        <v>0</v>
      </c>
      <c r="D90" s="88">
        <v>0</v>
      </c>
      <c r="E90" s="88">
        <v>0</v>
      </c>
      <c r="F90" s="88">
        <v>0</v>
      </c>
      <c r="G90" s="88">
        <v>0</v>
      </c>
      <c r="H90" s="88">
        <v>0</v>
      </c>
      <c r="I90" s="88">
        <v>0</v>
      </c>
      <c r="J90" s="88">
        <v>0</v>
      </c>
      <c r="K90" s="88">
        <v>0</v>
      </c>
      <c r="L90" s="88">
        <v>0</v>
      </c>
      <c r="M90" s="88">
        <v>0</v>
      </c>
      <c r="N90" s="88">
        <v>0</v>
      </c>
      <c r="O90" s="88">
        <v>0</v>
      </c>
      <c r="P90" s="88">
        <v>0</v>
      </c>
      <c r="Q90" s="88">
        <v>0</v>
      </c>
      <c r="R90" s="88">
        <v>0</v>
      </c>
    </row>
    <row r="91" spans="1:18" ht="33.75">
      <c r="A91" s="104" t="s">
        <v>426</v>
      </c>
      <c r="B91" s="105" t="s">
        <v>427</v>
      </c>
      <c r="C91" s="88">
        <v>0</v>
      </c>
      <c r="D91" s="88">
        <v>0</v>
      </c>
      <c r="E91" s="88">
        <v>0</v>
      </c>
      <c r="F91" s="88">
        <v>0</v>
      </c>
      <c r="G91" s="88">
        <v>0</v>
      </c>
      <c r="H91" s="88">
        <v>0</v>
      </c>
      <c r="I91" s="88">
        <v>0</v>
      </c>
      <c r="J91" s="88">
        <v>0</v>
      </c>
      <c r="K91" s="88">
        <v>0</v>
      </c>
      <c r="L91" s="88">
        <v>0</v>
      </c>
      <c r="M91" s="88">
        <v>0</v>
      </c>
      <c r="N91" s="88">
        <v>0</v>
      </c>
      <c r="O91" s="88">
        <v>0</v>
      </c>
      <c r="P91" s="88">
        <v>0</v>
      </c>
      <c r="Q91" s="88">
        <v>0</v>
      </c>
      <c r="R91" s="88">
        <v>0</v>
      </c>
    </row>
    <row r="92" spans="1:18" ht="22.5">
      <c r="A92" s="104" t="s">
        <v>428</v>
      </c>
      <c r="B92" s="105" t="s">
        <v>429</v>
      </c>
      <c r="C92" s="88">
        <v>0</v>
      </c>
      <c r="D92" s="88">
        <v>0</v>
      </c>
      <c r="E92" s="88">
        <v>0</v>
      </c>
      <c r="F92" s="88">
        <v>0</v>
      </c>
      <c r="G92" s="88">
        <v>0</v>
      </c>
      <c r="H92" s="88">
        <v>0</v>
      </c>
      <c r="I92" s="88">
        <v>0</v>
      </c>
      <c r="J92" s="88">
        <v>0</v>
      </c>
      <c r="K92" s="88">
        <v>0</v>
      </c>
      <c r="L92" s="88">
        <v>0</v>
      </c>
      <c r="M92" s="88">
        <v>0</v>
      </c>
      <c r="N92" s="88">
        <v>0</v>
      </c>
      <c r="O92" s="88">
        <v>0</v>
      </c>
      <c r="P92" s="88">
        <v>0</v>
      </c>
      <c r="Q92" s="88">
        <v>0</v>
      </c>
      <c r="R92" s="88">
        <v>0</v>
      </c>
    </row>
    <row r="93" spans="1:18" ht="33.75">
      <c r="A93" s="104" t="s">
        <v>430</v>
      </c>
      <c r="B93" s="105" t="s">
        <v>431</v>
      </c>
      <c r="C93" s="88">
        <v>0</v>
      </c>
      <c r="D93" s="88">
        <v>0</v>
      </c>
      <c r="E93" s="88">
        <v>0</v>
      </c>
      <c r="F93" s="88">
        <v>0</v>
      </c>
      <c r="G93" s="88">
        <v>0</v>
      </c>
      <c r="H93" s="88">
        <v>0</v>
      </c>
      <c r="I93" s="88">
        <v>0</v>
      </c>
      <c r="J93" s="88">
        <v>0</v>
      </c>
      <c r="K93" s="88">
        <v>0</v>
      </c>
      <c r="L93" s="88">
        <v>0</v>
      </c>
      <c r="M93" s="88">
        <v>0</v>
      </c>
      <c r="N93" s="88">
        <v>0</v>
      </c>
      <c r="O93" s="88">
        <v>0</v>
      </c>
      <c r="P93" s="88">
        <v>0</v>
      </c>
      <c r="Q93" s="88">
        <v>0</v>
      </c>
      <c r="R93" s="88">
        <v>0</v>
      </c>
    </row>
    <row r="94" spans="1:18" ht="33.75">
      <c r="A94" s="104" t="s">
        <v>432</v>
      </c>
      <c r="B94" s="105" t="s">
        <v>433</v>
      </c>
      <c r="C94" s="88">
        <v>0</v>
      </c>
      <c r="D94" s="88">
        <v>0</v>
      </c>
      <c r="E94" s="88">
        <v>0</v>
      </c>
      <c r="F94" s="88">
        <v>0</v>
      </c>
      <c r="G94" s="88">
        <v>0</v>
      </c>
      <c r="H94" s="88">
        <v>0</v>
      </c>
      <c r="I94" s="88">
        <v>0</v>
      </c>
      <c r="J94" s="88">
        <v>0</v>
      </c>
      <c r="K94" s="88">
        <v>0</v>
      </c>
      <c r="L94" s="88">
        <v>0</v>
      </c>
      <c r="M94" s="88">
        <v>0</v>
      </c>
      <c r="N94" s="88">
        <v>0</v>
      </c>
      <c r="O94" s="88">
        <v>0</v>
      </c>
      <c r="P94" s="88">
        <v>0</v>
      </c>
      <c r="Q94" s="88">
        <v>0</v>
      </c>
      <c r="R94" s="88">
        <v>0</v>
      </c>
    </row>
    <row r="95" spans="1:18" ht="33.75">
      <c r="A95" s="104" t="s">
        <v>434</v>
      </c>
      <c r="B95" s="105" t="s">
        <v>435</v>
      </c>
      <c r="C95" s="88">
        <v>0</v>
      </c>
      <c r="D95" s="88">
        <v>0</v>
      </c>
      <c r="E95" s="88">
        <v>0</v>
      </c>
      <c r="F95" s="88">
        <v>0</v>
      </c>
      <c r="G95" s="89">
        <v>0</v>
      </c>
      <c r="H95" s="89">
        <v>0</v>
      </c>
      <c r="I95" s="89">
        <v>0</v>
      </c>
      <c r="J95" s="89">
        <v>0</v>
      </c>
      <c r="K95" s="89">
        <v>0</v>
      </c>
      <c r="L95" s="89">
        <v>0</v>
      </c>
      <c r="M95" s="89">
        <v>0</v>
      </c>
      <c r="N95" s="89">
        <v>0</v>
      </c>
      <c r="O95" s="89">
        <v>0</v>
      </c>
      <c r="P95" s="89">
        <v>0</v>
      </c>
      <c r="Q95" s="89">
        <v>0</v>
      </c>
      <c r="R95" s="89">
        <v>0</v>
      </c>
    </row>
    <row r="96" spans="1:18" ht="22.5">
      <c r="A96" s="104" t="s">
        <v>436</v>
      </c>
      <c r="B96" s="105" t="s">
        <v>437</v>
      </c>
      <c r="C96" s="88">
        <v>0</v>
      </c>
      <c r="D96" s="88">
        <v>0</v>
      </c>
      <c r="E96" s="88">
        <v>0</v>
      </c>
      <c r="F96" s="88">
        <v>0</v>
      </c>
      <c r="G96" s="88">
        <v>3976654</v>
      </c>
      <c r="H96" s="89">
        <v>0</v>
      </c>
      <c r="I96" s="89">
        <v>0</v>
      </c>
      <c r="J96" s="89">
        <v>0</v>
      </c>
      <c r="K96" s="89">
        <v>0</v>
      </c>
      <c r="L96" s="89">
        <v>0</v>
      </c>
      <c r="M96" s="89">
        <v>0</v>
      </c>
      <c r="N96" s="89">
        <v>0</v>
      </c>
      <c r="O96" s="89">
        <v>0</v>
      </c>
      <c r="P96" s="89">
        <v>0</v>
      </c>
      <c r="Q96" s="89">
        <v>0</v>
      </c>
      <c r="R96" s="89">
        <v>0</v>
      </c>
    </row>
    <row r="97" spans="1:18">
      <c r="A97" s="98">
        <v>14</v>
      </c>
      <c r="B97" s="99" t="s">
        <v>16</v>
      </c>
      <c r="C97" s="125"/>
      <c r="D97" s="126"/>
      <c r="E97" s="126"/>
      <c r="F97" s="126"/>
      <c r="G97" s="126"/>
      <c r="H97" s="126"/>
      <c r="I97" s="126"/>
      <c r="J97" s="126"/>
      <c r="K97" s="126"/>
      <c r="L97" s="126"/>
      <c r="M97" s="126"/>
      <c r="N97" s="126"/>
      <c r="O97" s="126"/>
      <c r="P97" s="126"/>
      <c r="Q97" s="126"/>
      <c r="R97" s="127"/>
    </row>
    <row r="98" spans="1:18" ht="33.75">
      <c r="A98" s="104" t="s">
        <v>438</v>
      </c>
      <c r="B98" s="105" t="s">
        <v>439</v>
      </c>
      <c r="C98" s="88">
        <v>0</v>
      </c>
      <c r="D98" s="88">
        <v>0</v>
      </c>
      <c r="E98" s="88">
        <v>0</v>
      </c>
      <c r="F98" s="88">
        <v>0</v>
      </c>
      <c r="G98" s="88">
        <v>7962868</v>
      </c>
      <c r="H98" s="88">
        <v>17962867</v>
      </c>
      <c r="I98" s="88">
        <v>34560000</v>
      </c>
      <c r="J98" s="88">
        <v>32560000</v>
      </c>
      <c r="K98" s="88">
        <v>32560000</v>
      </c>
      <c r="L98" s="88">
        <v>32560000</v>
      </c>
      <c r="M98" s="88">
        <v>20560000</v>
      </c>
      <c r="N98" s="88">
        <v>32560000</v>
      </c>
      <c r="O98" s="88">
        <v>20560000</v>
      </c>
      <c r="P98" s="88">
        <v>32560000</v>
      </c>
      <c r="Q98" s="88">
        <v>32560000</v>
      </c>
      <c r="R98" s="88">
        <v>20560000</v>
      </c>
    </row>
    <row r="99" spans="1:18">
      <c r="A99" s="104" t="s">
        <v>440</v>
      </c>
      <c r="B99" s="114" t="s">
        <v>441</v>
      </c>
      <c r="C99" s="88">
        <v>0</v>
      </c>
      <c r="D99" s="88">
        <v>0</v>
      </c>
      <c r="E99" s="88">
        <v>0</v>
      </c>
      <c r="F99" s="88">
        <v>0</v>
      </c>
      <c r="G99" s="89">
        <v>0</v>
      </c>
      <c r="H99" s="89">
        <v>0</v>
      </c>
      <c r="I99" s="89">
        <v>0</v>
      </c>
      <c r="J99" s="89">
        <v>0</v>
      </c>
      <c r="K99" s="89">
        <v>0</v>
      </c>
      <c r="L99" s="89">
        <v>0</v>
      </c>
      <c r="M99" s="89">
        <v>0</v>
      </c>
      <c r="N99" s="89">
        <v>0</v>
      </c>
      <c r="O99" s="89">
        <v>0</v>
      </c>
      <c r="P99" s="89">
        <v>0</v>
      </c>
      <c r="Q99" s="89">
        <v>0</v>
      </c>
      <c r="R99" s="89">
        <v>0</v>
      </c>
    </row>
    <row r="100" spans="1:18">
      <c r="A100" s="104" t="s">
        <v>442</v>
      </c>
      <c r="B100" s="115" t="s">
        <v>443</v>
      </c>
      <c r="C100" s="88">
        <v>0</v>
      </c>
      <c r="D100" s="88">
        <v>0</v>
      </c>
      <c r="E100" s="88">
        <v>0</v>
      </c>
      <c r="F100" s="88">
        <v>0</v>
      </c>
      <c r="G100" s="89">
        <v>0</v>
      </c>
      <c r="H100" s="89">
        <v>0</v>
      </c>
      <c r="I100" s="89">
        <v>0</v>
      </c>
      <c r="J100" s="89">
        <v>0</v>
      </c>
      <c r="K100" s="89">
        <v>0</v>
      </c>
      <c r="L100" s="89">
        <v>0</v>
      </c>
      <c r="M100" s="89">
        <v>0</v>
      </c>
      <c r="N100" s="89">
        <v>0</v>
      </c>
      <c r="O100" s="89">
        <v>0</v>
      </c>
      <c r="P100" s="89">
        <v>0</v>
      </c>
      <c r="Q100" s="89">
        <v>0</v>
      </c>
      <c r="R100" s="89">
        <v>0</v>
      </c>
    </row>
    <row r="101" spans="1:18">
      <c r="A101" s="104" t="s">
        <v>444</v>
      </c>
      <c r="B101" s="114" t="s">
        <v>445</v>
      </c>
      <c r="C101" s="88">
        <v>0</v>
      </c>
      <c r="D101" s="88">
        <v>0</v>
      </c>
      <c r="E101" s="88">
        <v>0</v>
      </c>
      <c r="F101" s="88">
        <v>0</v>
      </c>
      <c r="G101" s="89">
        <v>0</v>
      </c>
      <c r="H101" s="89">
        <v>0</v>
      </c>
      <c r="I101" s="89">
        <v>0</v>
      </c>
      <c r="J101" s="89">
        <v>0</v>
      </c>
      <c r="K101" s="89">
        <v>0</v>
      </c>
      <c r="L101" s="89">
        <v>0</v>
      </c>
      <c r="M101" s="89">
        <v>0</v>
      </c>
      <c r="N101" s="89">
        <v>0</v>
      </c>
      <c r="O101" s="89">
        <v>0</v>
      </c>
      <c r="P101" s="89">
        <v>0</v>
      </c>
      <c r="Q101" s="89">
        <v>0</v>
      </c>
      <c r="R101" s="89">
        <v>0</v>
      </c>
    </row>
    <row r="102" spans="1:18" ht="22.5">
      <c r="A102" s="104" t="s">
        <v>446</v>
      </c>
      <c r="B102" s="114" t="s">
        <v>447</v>
      </c>
      <c r="C102" s="88">
        <v>0</v>
      </c>
      <c r="D102" s="88">
        <v>0</v>
      </c>
      <c r="E102" s="88">
        <v>0</v>
      </c>
      <c r="F102" s="88">
        <v>0</v>
      </c>
      <c r="G102" s="89">
        <v>0</v>
      </c>
      <c r="H102" s="89">
        <v>0</v>
      </c>
      <c r="I102" s="89">
        <v>0</v>
      </c>
      <c r="J102" s="89">
        <v>0</v>
      </c>
      <c r="K102" s="89">
        <v>0</v>
      </c>
      <c r="L102" s="89">
        <v>0</v>
      </c>
      <c r="M102" s="89">
        <v>0</v>
      </c>
      <c r="N102" s="89">
        <v>0</v>
      </c>
      <c r="O102" s="89">
        <v>0</v>
      </c>
      <c r="P102" s="89">
        <v>0</v>
      </c>
      <c r="Q102" s="89">
        <v>0</v>
      </c>
      <c r="R102" s="89">
        <v>0</v>
      </c>
    </row>
    <row r="103" spans="1:18">
      <c r="A103" s="104" t="s">
        <v>448</v>
      </c>
      <c r="B103" s="114" t="s">
        <v>449</v>
      </c>
      <c r="C103" s="88">
        <v>0</v>
      </c>
      <c r="D103" s="88">
        <v>0</v>
      </c>
      <c r="E103" s="88">
        <v>0</v>
      </c>
      <c r="F103" s="88">
        <v>0</v>
      </c>
      <c r="G103" s="89">
        <v>0</v>
      </c>
      <c r="H103" s="89">
        <v>0</v>
      </c>
      <c r="I103" s="89">
        <v>0</v>
      </c>
      <c r="J103" s="89">
        <v>0</v>
      </c>
      <c r="K103" s="89">
        <v>0</v>
      </c>
      <c r="L103" s="89">
        <v>0</v>
      </c>
      <c r="M103" s="89">
        <v>0</v>
      </c>
      <c r="N103" s="89">
        <v>0</v>
      </c>
      <c r="O103" s="89">
        <v>0</v>
      </c>
      <c r="P103" s="89">
        <v>0</v>
      </c>
      <c r="Q103" s="89">
        <v>0</v>
      </c>
      <c r="R103" s="89">
        <v>0</v>
      </c>
    </row>
    <row r="104" spans="1:18" ht="22.5">
      <c r="A104" s="104" t="s">
        <v>450</v>
      </c>
      <c r="B104" s="115" t="s">
        <v>451</v>
      </c>
      <c r="C104" s="88">
        <v>0</v>
      </c>
      <c r="D104" s="88">
        <v>0</v>
      </c>
      <c r="E104" s="88">
        <v>0</v>
      </c>
      <c r="F104" s="88">
        <v>0</v>
      </c>
      <c r="G104" s="89">
        <v>0</v>
      </c>
      <c r="H104" s="89">
        <v>0</v>
      </c>
      <c r="I104" s="89">
        <v>0</v>
      </c>
      <c r="J104" s="89">
        <v>0</v>
      </c>
      <c r="K104" s="89">
        <v>0</v>
      </c>
      <c r="L104" s="89">
        <v>0</v>
      </c>
      <c r="M104" s="89">
        <v>0</v>
      </c>
      <c r="N104" s="89">
        <v>0</v>
      </c>
      <c r="O104" s="89">
        <v>0</v>
      </c>
      <c r="P104" s="89">
        <v>0</v>
      </c>
      <c r="Q104" s="89">
        <v>0</v>
      </c>
      <c r="R104" s="89">
        <v>0</v>
      </c>
    </row>
    <row r="105" spans="1:18">
      <c r="A105" s="98">
        <v>15</v>
      </c>
      <c r="B105" s="99" t="s">
        <v>452</v>
      </c>
      <c r="C105" s="125"/>
      <c r="D105" s="126"/>
      <c r="E105" s="126"/>
      <c r="F105" s="126"/>
      <c r="G105" s="126"/>
      <c r="H105" s="126"/>
      <c r="I105" s="126"/>
      <c r="J105" s="126"/>
      <c r="K105" s="126"/>
      <c r="L105" s="126"/>
      <c r="M105" s="126"/>
      <c r="N105" s="126"/>
      <c r="O105" s="126"/>
      <c r="P105" s="126"/>
      <c r="Q105" s="126"/>
      <c r="R105" s="127"/>
    </row>
    <row r="106" spans="1:18">
      <c r="A106" s="104" t="s">
        <v>453</v>
      </c>
      <c r="B106" s="105" t="s">
        <v>454</v>
      </c>
      <c r="C106" s="88">
        <v>0</v>
      </c>
      <c r="D106" s="88">
        <v>0</v>
      </c>
      <c r="E106" s="88">
        <v>0</v>
      </c>
      <c r="F106" s="88">
        <v>0</v>
      </c>
      <c r="G106" s="89">
        <v>0</v>
      </c>
      <c r="H106" s="89">
        <v>0</v>
      </c>
      <c r="I106" s="89">
        <v>0</v>
      </c>
      <c r="J106" s="89">
        <v>0</v>
      </c>
      <c r="K106" s="89">
        <v>0</v>
      </c>
      <c r="L106" s="89">
        <v>0</v>
      </c>
      <c r="M106" s="89">
        <v>0</v>
      </c>
      <c r="N106" s="89">
        <v>0</v>
      </c>
      <c r="O106" s="89">
        <v>0</v>
      </c>
      <c r="P106" s="89">
        <v>0</v>
      </c>
      <c r="Q106" s="89">
        <v>0</v>
      </c>
      <c r="R106" s="89">
        <v>0</v>
      </c>
    </row>
    <row r="107" spans="1:18">
      <c r="A107" s="104" t="s">
        <v>455</v>
      </c>
      <c r="B107" s="115" t="s">
        <v>456</v>
      </c>
      <c r="C107" s="88">
        <v>0</v>
      </c>
      <c r="D107" s="88">
        <v>0</v>
      </c>
      <c r="E107" s="88">
        <v>0</v>
      </c>
      <c r="F107" s="88">
        <v>0</v>
      </c>
      <c r="G107" s="89">
        <v>0</v>
      </c>
      <c r="H107" s="89">
        <v>0</v>
      </c>
      <c r="I107" s="89">
        <v>0</v>
      </c>
      <c r="J107" s="89">
        <v>0</v>
      </c>
      <c r="K107" s="89">
        <v>0</v>
      </c>
      <c r="L107" s="89">
        <v>0</v>
      </c>
      <c r="M107" s="89">
        <v>0</v>
      </c>
      <c r="N107" s="89">
        <v>0</v>
      </c>
      <c r="O107" s="89">
        <v>0</v>
      </c>
      <c r="P107" s="89">
        <v>0</v>
      </c>
      <c r="Q107" s="89">
        <v>0</v>
      </c>
      <c r="R107" s="89">
        <v>0</v>
      </c>
    </row>
    <row r="108" spans="1:18" ht="33.75">
      <c r="A108" s="104" t="s">
        <v>457</v>
      </c>
      <c r="B108" s="115" t="s">
        <v>458</v>
      </c>
      <c r="C108" s="88">
        <v>0</v>
      </c>
      <c r="D108" s="88">
        <v>0</v>
      </c>
      <c r="E108" s="88">
        <v>0</v>
      </c>
      <c r="F108" s="88">
        <v>0</v>
      </c>
      <c r="G108" s="89">
        <v>0</v>
      </c>
      <c r="H108" s="89">
        <v>0</v>
      </c>
      <c r="I108" s="89">
        <v>0</v>
      </c>
      <c r="J108" s="89">
        <v>0</v>
      </c>
      <c r="K108" s="89">
        <v>0</v>
      </c>
      <c r="L108" s="89">
        <v>0</v>
      </c>
      <c r="M108" s="89">
        <v>0</v>
      </c>
      <c r="N108" s="89">
        <v>0</v>
      </c>
      <c r="O108" s="89">
        <v>0</v>
      </c>
      <c r="P108" s="89">
        <v>0</v>
      </c>
      <c r="Q108" s="89">
        <v>0</v>
      </c>
      <c r="R108" s="89">
        <v>0</v>
      </c>
    </row>
  </sheetData>
  <mergeCells count="2">
    <mergeCell ref="L1:O1"/>
    <mergeCell ref="B2:O2"/>
  </mergeCells>
  <printOptions horizontalCentered="1"/>
  <pageMargins left="0" right="0" top="0" bottom="0" header="0.31496062992125984" footer="0.31496062992125984"/>
  <pageSetup paperSize="9" scale="51" orientation="landscape" r:id="rId1"/>
  <headerFooter>
    <oddFooter>Strona &amp;P z &amp;N</oddFooter>
  </headerFooter>
  <rowBreaks count="2" manualBreakCount="2">
    <brk id="50" max="16383" man="1"/>
    <brk id="8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V147"/>
  <sheetViews>
    <sheetView view="pageBreakPreview" zoomScale="85" zoomScaleNormal="100" zoomScaleSheetLayoutView="85" workbookViewId="0">
      <pane xSplit="2" topLeftCell="C1" activePane="topRight" state="frozen"/>
      <selection pane="topRight" activeCell="I10" sqref="I10"/>
    </sheetView>
  </sheetViews>
  <sheetFormatPr defaultRowHeight="14.25"/>
  <cols>
    <col min="1" max="1" width="7.75" style="1" customWidth="1"/>
    <col min="2" max="2" width="28.625" style="2" customWidth="1"/>
    <col min="3" max="3" width="34.5" style="2" customWidth="1"/>
    <col min="4" max="4" width="15.5" style="3" customWidth="1"/>
    <col min="5" max="6" width="5.125" style="1" bestFit="1" customWidth="1"/>
    <col min="7" max="7" width="13.25" style="1" customWidth="1"/>
    <col min="8" max="8" width="12.625" style="1" customWidth="1"/>
    <col min="9" max="9" width="11.625" style="1" customWidth="1"/>
    <col min="10" max="14" width="10.625" style="1" customWidth="1"/>
    <col min="15" max="19" width="9.625" style="1" customWidth="1"/>
    <col min="20" max="21" width="12.625" style="1" bestFit="1" customWidth="1"/>
    <col min="22" max="22" width="11.125" style="1" bestFit="1" customWidth="1"/>
    <col min="23" max="16384" width="9" style="1"/>
  </cols>
  <sheetData>
    <row r="1" spans="1:22" ht="65.25" customHeight="1" thickBot="1">
      <c r="M1" s="4"/>
      <c r="N1" s="311" t="s">
        <v>490</v>
      </c>
      <c r="O1" s="311"/>
      <c r="P1" s="311"/>
      <c r="Q1" s="311"/>
      <c r="R1" s="311"/>
      <c r="S1" s="4"/>
      <c r="T1" s="4"/>
    </row>
    <row r="2" spans="1:22" ht="34.5" customHeight="1" thickBot="1">
      <c r="A2" s="312" t="s">
        <v>18</v>
      </c>
      <c r="B2" s="314" t="s">
        <v>19</v>
      </c>
      <c r="C2" s="312" t="s">
        <v>20</v>
      </c>
      <c r="D2" s="314" t="s">
        <v>21</v>
      </c>
      <c r="E2" s="315" t="s">
        <v>22</v>
      </c>
      <c r="F2" s="316"/>
      <c r="G2" s="307" t="s">
        <v>23</v>
      </c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10"/>
      <c r="T2" s="291" t="s">
        <v>24</v>
      </c>
    </row>
    <row r="3" spans="1:22" ht="25.5" customHeight="1" thickBot="1">
      <c r="A3" s="313"/>
      <c r="B3" s="314"/>
      <c r="C3" s="313"/>
      <c r="D3" s="314"/>
      <c r="E3" s="5" t="s">
        <v>25</v>
      </c>
      <c r="F3" s="6" t="s">
        <v>26</v>
      </c>
      <c r="G3" s="308"/>
      <c r="H3" s="7">
        <v>2014</v>
      </c>
      <c r="I3" s="8">
        <v>2015</v>
      </c>
      <c r="J3" s="8">
        <v>2016</v>
      </c>
      <c r="K3" s="8">
        <v>2017</v>
      </c>
      <c r="L3" s="8">
        <v>2018</v>
      </c>
      <c r="M3" s="8">
        <v>2019</v>
      </c>
      <c r="N3" s="8">
        <v>2020</v>
      </c>
      <c r="O3" s="8">
        <v>2021</v>
      </c>
      <c r="P3" s="8">
        <v>2022</v>
      </c>
      <c r="Q3" s="8">
        <v>2023</v>
      </c>
      <c r="R3" s="8">
        <v>2024</v>
      </c>
      <c r="S3" s="8">
        <v>2025</v>
      </c>
      <c r="T3" s="291"/>
    </row>
    <row r="4" spans="1:22" s="12" customFormat="1">
      <c r="A4" s="157">
        <v>1</v>
      </c>
      <c r="B4" s="9">
        <v>2</v>
      </c>
      <c r="C4" s="9">
        <v>3</v>
      </c>
      <c r="D4" s="10">
        <v>4</v>
      </c>
      <c r="E4" s="292">
        <v>5</v>
      </c>
      <c r="F4" s="293"/>
      <c r="G4" s="11">
        <v>6</v>
      </c>
      <c r="H4" s="11">
        <v>7</v>
      </c>
      <c r="I4" s="11">
        <v>8</v>
      </c>
      <c r="J4" s="11">
        <v>9</v>
      </c>
      <c r="K4" s="11">
        <v>10</v>
      </c>
      <c r="L4" s="11">
        <v>11</v>
      </c>
      <c r="M4" s="11">
        <v>12</v>
      </c>
      <c r="N4" s="11">
        <v>13</v>
      </c>
      <c r="O4" s="11">
        <v>14</v>
      </c>
      <c r="P4" s="11">
        <v>15</v>
      </c>
      <c r="Q4" s="11">
        <v>16</v>
      </c>
      <c r="R4" s="11">
        <v>17</v>
      </c>
      <c r="S4" s="11">
        <v>18</v>
      </c>
      <c r="T4" s="158">
        <v>19</v>
      </c>
    </row>
    <row r="5" spans="1:22" s="13" customFormat="1" ht="20.100000000000001" customHeight="1">
      <c r="A5" s="159">
        <v>1</v>
      </c>
      <c r="B5" s="294" t="s">
        <v>477</v>
      </c>
      <c r="C5" s="295"/>
      <c r="D5" s="295"/>
      <c r="E5" s="295"/>
      <c r="F5" s="295"/>
      <c r="G5" s="62">
        <v>3203786759</v>
      </c>
      <c r="H5" s="62">
        <v>1044784956</v>
      </c>
      <c r="I5" s="62">
        <v>685891279</v>
      </c>
      <c r="J5" s="62">
        <v>92505075</v>
      </c>
      <c r="K5" s="62">
        <v>80098939</v>
      </c>
      <c r="L5" s="62">
        <v>68725268</v>
      </c>
      <c r="M5" s="62">
        <v>47611339</v>
      </c>
      <c r="N5" s="62">
        <v>47027123</v>
      </c>
      <c r="O5" s="62">
        <v>1895225</v>
      </c>
      <c r="P5" s="62">
        <v>450000</v>
      </c>
      <c r="Q5" s="62">
        <v>450000</v>
      </c>
      <c r="R5" s="62">
        <v>200000</v>
      </c>
      <c r="S5" s="62">
        <v>200000</v>
      </c>
      <c r="T5" s="160">
        <v>698982573</v>
      </c>
    </row>
    <row r="6" spans="1:22" s="13" customFormat="1" ht="20.100000000000001" customHeight="1">
      <c r="A6" s="161" t="s">
        <v>27</v>
      </c>
      <c r="B6" s="296" t="s">
        <v>28</v>
      </c>
      <c r="C6" s="297"/>
      <c r="D6" s="297"/>
      <c r="E6" s="297"/>
      <c r="F6" s="297"/>
      <c r="G6" s="14">
        <v>1048946852</v>
      </c>
      <c r="H6" s="14">
        <v>211277360</v>
      </c>
      <c r="I6" s="14">
        <v>114392405</v>
      </c>
      <c r="J6" s="14">
        <v>69986218</v>
      </c>
      <c r="K6" s="14">
        <v>66098939</v>
      </c>
      <c r="L6" s="14">
        <v>53725268</v>
      </c>
      <c r="M6" s="14">
        <v>47611339</v>
      </c>
      <c r="N6" s="14">
        <v>47027123</v>
      </c>
      <c r="O6" s="14">
        <v>1895225</v>
      </c>
      <c r="P6" s="14">
        <v>450000</v>
      </c>
      <c r="Q6" s="14">
        <v>450000</v>
      </c>
      <c r="R6" s="14">
        <v>200000</v>
      </c>
      <c r="S6" s="14">
        <v>200000</v>
      </c>
      <c r="T6" s="162">
        <v>344799145</v>
      </c>
    </row>
    <row r="7" spans="1:22" s="13" customFormat="1" ht="20.100000000000001" customHeight="1">
      <c r="A7" s="161" t="s">
        <v>29</v>
      </c>
      <c r="B7" s="298" t="s">
        <v>30</v>
      </c>
      <c r="C7" s="299"/>
      <c r="D7" s="299"/>
      <c r="E7" s="299"/>
      <c r="F7" s="299"/>
      <c r="G7" s="14">
        <v>2154839907</v>
      </c>
      <c r="H7" s="14">
        <v>833507596</v>
      </c>
      <c r="I7" s="14">
        <v>571498874</v>
      </c>
      <c r="J7" s="14">
        <v>22518857</v>
      </c>
      <c r="K7" s="14">
        <v>14000000</v>
      </c>
      <c r="L7" s="14">
        <v>15000000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4">
        <v>0</v>
      </c>
      <c r="T7" s="162">
        <v>354183428</v>
      </c>
    </row>
    <row r="8" spans="1:22" s="16" customFormat="1" ht="48" customHeight="1">
      <c r="A8" s="163" t="s">
        <v>200</v>
      </c>
      <c r="B8" s="285" t="s">
        <v>31</v>
      </c>
      <c r="C8" s="286"/>
      <c r="D8" s="286"/>
      <c r="E8" s="286"/>
      <c r="F8" s="286"/>
      <c r="G8" s="15">
        <v>1700392246</v>
      </c>
      <c r="H8" s="15">
        <v>748864926</v>
      </c>
      <c r="I8" s="15">
        <v>252590742</v>
      </c>
      <c r="J8" s="15">
        <v>2386672</v>
      </c>
      <c r="K8" s="15">
        <v>2436672</v>
      </c>
      <c r="L8" s="15">
        <v>2436672</v>
      </c>
      <c r="M8" s="15">
        <v>2436672</v>
      </c>
      <c r="N8" s="15">
        <v>2271732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64">
        <v>165830413</v>
      </c>
    </row>
    <row r="9" spans="1:22" s="19" customFormat="1" ht="20.100000000000001" customHeight="1">
      <c r="A9" s="165" t="s">
        <v>201</v>
      </c>
      <c r="B9" s="287" t="s">
        <v>28</v>
      </c>
      <c r="C9" s="288"/>
      <c r="D9" s="288"/>
      <c r="E9" s="288"/>
      <c r="F9" s="288"/>
      <c r="G9" s="17">
        <v>370121160</v>
      </c>
      <c r="H9" s="17">
        <v>99909411</v>
      </c>
      <c r="I9" s="17">
        <v>37506240</v>
      </c>
      <c r="J9" s="17">
        <v>2386672</v>
      </c>
      <c r="K9" s="17">
        <v>2436672</v>
      </c>
      <c r="L9" s="17">
        <v>2436672</v>
      </c>
      <c r="M9" s="17">
        <v>2436672</v>
      </c>
      <c r="N9" s="17">
        <v>2271732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42816969</v>
      </c>
      <c r="U9" s="18"/>
      <c r="V9" s="18"/>
    </row>
    <row r="10" spans="1:22" s="23" customFormat="1" ht="301.5" customHeight="1">
      <c r="A10" s="166" t="s">
        <v>171</v>
      </c>
      <c r="B10" s="20" t="s">
        <v>33</v>
      </c>
      <c r="C10" s="29" t="s">
        <v>34</v>
      </c>
      <c r="D10" s="20" t="s">
        <v>35</v>
      </c>
      <c r="E10" s="21">
        <v>2010</v>
      </c>
      <c r="F10" s="21">
        <v>2015</v>
      </c>
      <c r="G10" s="22">
        <v>36746867</v>
      </c>
      <c r="H10" s="22">
        <v>6654000</v>
      </c>
      <c r="I10" s="22">
        <v>5739000</v>
      </c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167">
        <v>5739000</v>
      </c>
    </row>
    <row r="11" spans="1:22" s="23" customFormat="1" ht="317.25" customHeight="1">
      <c r="A11" s="166" t="s">
        <v>172</v>
      </c>
      <c r="B11" s="20" t="s">
        <v>37</v>
      </c>
      <c r="C11" s="29" t="s">
        <v>38</v>
      </c>
      <c r="D11" s="20" t="s">
        <v>35</v>
      </c>
      <c r="E11" s="21">
        <v>2009</v>
      </c>
      <c r="F11" s="21">
        <v>2015</v>
      </c>
      <c r="G11" s="24">
        <v>2664229</v>
      </c>
      <c r="H11" s="24">
        <v>638000</v>
      </c>
      <c r="I11" s="24">
        <v>382000</v>
      </c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168">
        <v>382000</v>
      </c>
    </row>
    <row r="12" spans="1:22" s="23" customFormat="1" ht="124.5" customHeight="1">
      <c r="A12" s="166" t="s">
        <v>173</v>
      </c>
      <c r="B12" s="20" t="s">
        <v>40</v>
      </c>
      <c r="C12" s="20" t="s">
        <v>41</v>
      </c>
      <c r="D12" s="20" t="s">
        <v>35</v>
      </c>
      <c r="E12" s="21">
        <v>2010</v>
      </c>
      <c r="F12" s="21">
        <v>2020</v>
      </c>
      <c r="G12" s="24">
        <v>2581703</v>
      </c>
      <c r="H12" s="24">
        <v>401000</v>
      </c>
      <c r="I12" s="24">
        <v>273706</v>
      </c>
      <c r="J12" s="24">
        <v>231732</v>
      </c>
      <c r="K12" s="24">
        <v>231732</v>
      </c>
      <c r="L12" s="24">
        <v>231732</v>
      </c>
      <c r="M12" s="24">
        <v>231732</v>
      </c>
      <c r="N12" s="24">
        <v>231732</v>
      </c>
      <c r="O12" s="24"/>
      <c r="P12" s="24"/>
      <c r="Q12" s="24"/>
      <c r="R12" s="24"/>
      <c r="S12" s="24"/>
      <c r="T12" s="168">
        <v>1432366</v>
      </c>
    </row>
    <row r="13" spans="1:22" s="23" customFormat="1" ht="113.25" customHeight="1">
      <c r="A13" s="166" t="s">
        <v>174</v>
      </c>
      <c r="B13" s="20" t="s">
        <v>43</v>
      </c>
      <c r="C13" s="20" t="s">
        <v>44</v>
      </c>
      <c r="D13" s="20" t="s">
        <v>35</v>
      </c>
      <c r="E13" s="21">
        <v>2011</v>
      </c>
      <c r="F13" s="21">
        <v>2014</v>
      </c>
      <c r="G13" s="24">
        <v>326443</v>
      </c>
      <c r="H13" s="24">
        <v>276750</v>
      </c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168">
        <v>0</v>
      </c>
      <c r="V13" s="25"/>
    </row>
    <row r="14" spans="1:22" s="23" customFormat="1" ht="66" customHeight="1">
      <c r="A14" s="166" t="s">
        <v>175</v>
      </c>
      <c r="B14" s="26" t="s">
        <v>49</v>
      </c>
      <c r="C14" s="27" t="s">
        <v>50</v>
      </c>
      <c r="D14" s="20" t="s">
        <v>35</v>
      </c>
      <c r="E14" s="21">
        <v>2009</v>
      </c>
      <c r="F14" s="21">
        <v>2019</v>
      </c>
      <c r="G14" s="24">
        <v>335600</v>
      </c>
      <c r="H14" s="24">
        <v>22600</v>
      </c>
      <c r="I14" s="24">
        <v>32600</v>
      </c>
      <c r="J14" s="24">
        <v>32600</v>
      </c>
      <c r="K14" s="24">
        <v>82600</v>
      </c>
      <c r="L14" s="24">
        <v>82600</v>
      </c>
      <c r="M14" s="24">
        <v>82600</v>
      </c>
      <c r="N14" s="24"/>
      <c r="O14" s="24"/>
      <c r="P14" s="24"/>
      <c r="Q14" s="24"/>
      <c r="R14" s="24"/>
      <c r="S14" s="24"/>
      <c r="T14" s="168">
        <v>313000</v>
      </c>
      <c r="V14" s="23" t="s">
        <v>51</v>
      </c>
    </row>
    <row r="15" spans="1:22" s="23" customFormat="1" ht="69.75" customHeight="1">
      <c r="A15" s="166" t="s">
        <v>176</v>
      </c>
      <c r="B15" s="20" t="s">
        <v>53</v>
      </c>
      <c r="C15" s="28" t="s">
        <v>54</v>
      </c>
      <c r="D15" s="20" t="s">
        <v>35</v>
      </c>
      <c r="E15" s="21">
        <v>2009</v>
      </c>
      <c r="F15" s="21">
        <v>2019</v>
      </c>
      <c r="G15" s="24">
        <v>452870</v>
      </c>
      <c r="H15" s="24">
        <v>41170</v>
      </c>
      <c r="I15" s="24">
        <v>82340</v>
      </c>
      <c r="J15" s="24">
        <v>82340</v>
      </c>
      <c r="K15" s="24">
        <v>82340</v>
      </c>
      <c r="L15" s="24">
        <v>82340</v>
      </c>
      <c r="M15" s="24">
        <v>82340</v>
      </c>
      <c r="N15" s="24"/>
      <c r="O15" s="24"/>
      <c r="P15" s="24"/>
      <c r="Q15" s="24"/>
      <c r="R15" s="24"/>
      <c r="S15" s="24"/>
      <c r="T15" s="168">
        <v>411700</v>
      </c>
    </row>
    <row r="16" spans="1:22" s="23" customFormat="1" ht="57">
      <c r="A16" s="166" t="s">
        <v>177</v>
      </c>
      <c r="B16" s="20" t="s">
        <v>56</v>
      </c>
      <c r="C16" s="20" t="s">
        <v>57</v>
      </c>
      <c r="D16" s="20" t="s">
        <v>35</v>
      </c>
      <c r="E16" s="21">
        <v>2010</v>
      </c>
      <c r="F16" s="21">
        <v>2015</v>
      </c>
      <c r="G16" s="24">
        <v>120802251</v>
      </c>
      <c r="H16" s="24">
        <v>22170000</v>
      </c>
      <c r="I16" s="24">
        <v>9528553</v>
      </c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168">
        <v>9528553</v>
      </c>
    </row>
    <row r="17" spans="1:20" s="23" customFormat="1" ht="138.75" customHeight="1">
      <c r="A17" s="166" t="s">
        <v>178</v>
      </c>
      <c r="B17" s="20" t="s">
        <v>59</v>
      </c>
      <c r="C17" s="29" t="s">
        <v>60</v>
      </c>
      <c r="D17" s="20" t="s">
        <v>61</v>
      </c>
      <c r="E17" s="21">
        <v>2009</v>
      </c>
      <c r="F17" s="21">
        <v>2020</v>
      </c>
      <c r="G17" s="24">
        <v>17820264</v>
      </c>
      <c r="H17" s="24">
        <v>1589900</v>
      </c>
      <c r="I17" s="24">
        <v>2000000</v>
      </c>
      <c r="J17" s="24">
        <v>2000000</v>
      </c>
      <c r="K17" s="24">
        <v>2000000</v>
      </c>
      <c r="L17" s="24">
        <v>2000000</v>
      </c>
      <c r="M17" s="24">
        <v>2000000</v>
      </c>
      <c r="N17" s="24">
        <v>2000000</v>
      </c>
      <c r="O17" s="24"/>
      <c r="P17" s="24"/>
      <c r="Q17" s="24"/>
      <c r="R17" s="24"/>
      <c r="S17" s="24"/>
      <c r="T17" s="168">
        <v>12000000</v>
      </c>
    </row>
    <row r="18" spans="1:20" s="23" customFormat="1" ht="96.75" customHeight="1">
      <c r="A18" s="166" t="s">
        <v>179</v>
      </c>
      <c r="B18" s="20" t="s">
        <v>63</v>
      </c>
      <c r="C18" s="20" t="s">
        <v>64</v>
      </c>
      <c r="D18" s="20" t="s">
        <v>35</v>
      </c>
      <c r="E18" s="21">
        <v>2012</v>
      </c>
      <c r="F18" s="21">
        <v>2014</v>
      </c>
      <c r="G18" s="24">
        <v>508443</v>
      </c>
      <c r="H18" s="24">
        <v>240433</v>
      </c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168">
        <v>0</v>
      </c>
    </row>
    <row r="19" spans="1:20" s="23" customFormat="1" ht="63.75" customHeight="1">
      <c r="A19" s="166" t="s">
        <v>180</v>
      </c>
      <c r="B19" s="20" t="s">
        <v>66</v>
      </c>
      <c r="C19" s="20" t="s">
        <v>67</v>
      </c>
      <c r="D19" s="20" t="s">
        <v>35</v>
      </c>
      <c r="E19" s="21">
        <v>2012</v>
      </c>
      <c r="F19" s="21">
        <v>2014</v>
      </c>
      <c r="G19" s="24">
        <v>512035</v>
      </c>
      <c r="H19" s="24">
        <v>273569</v>
      </c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168">
        <v>0</v>
      </c>
    </row>
    <row r="20" spans="1:20" s="23" customFormat="1" ht="187.5" customHeight="1">
      <c r="A20" s="166" t="s">
        <v>181</v>
      </c>
      <c r="B20" s="26" t="s">
        <v>69</v>
      </c>
      <c r="C20" s="27" t="s">
        <v>70</v>
      </c>
      <c r="D20" s="20" t="s">
        <v>71</v>
      </c>
      <c r="E20" s="21">
        <v>2011</v>
      </c>
      <c r="F20" s="21">
        <v>2014</v>
      </c>
      <c r="G20" s="24">
        <v>8966426</v>
      </c>
      <c r="H20" s="24">
        <v>4156364</v>
      </c>
      <c r="I20" s="24"/>
      <c r="J20" s="24"/>
      <c r="K20" s="30"/>
      <c r="L20" s="30"/>
      <c r="M20" s="30"/>
      <c r="N20" s="30"/>
      <c r="O20" s="30"/>
      <c r="P20" s="30"/>
      <c r="Q20" s="30"/>
      <c r="R20" s="30"/>
      <c r="S20" s="30"/>
      <c r="T20" s="167">
        <v>0</v>
      </c>
    </row>
    <row r="21" spans="1:20" s="23" customFormat="1" ht="114">
      <c r="A21" s="166" t="s">
        <v>182</v>
      </c>
      <c r="B21" s="26" t="s">
        <v>73</v>
      </c>
      <c r="C21" s="27" t="s">
        <v>74</v>
      </c>
      <c r="D21" s="20" t="s">
        <v>75</v>
      </c>
      <c r="E21" s="21">
        <v>2012</v>
      </c>
      <c r="F21" s="21">
        <v>2015</v>
      </c>
      <c r="G21" s="24">
        <v>75676779</v>
      </c>
      <c r="H21" s="24">
        <v>32971936</v>
      </c>
      <c r="I21" s="24">
        <v>5754020</v>
      </c>
      <c r="J21" s="24"/>
      <c r="K21" s="30"/>
      <c r="L21" s="30"/>
      <c r="M21" s="30"/>
      <c r="N21" s="30"/>
      <c r="O21" s="30"/>
      <c r="P21" s="30"/>
      <c r="Q21" s="30"/>
      <c r="R21" s="30"/>
      <c r="S21" s="30"/>
      <c r="T21" s="167">
        <v>14161</v>
      </c>
    </row>
    <row r="22" spans="1:20" s="23" customFormat="1" ht="101.25" customHeight="1">
      <c r="A22" s="166" t="s">
        <v>183</v>
      </c>
      <c r="B22" s="26" t="s">
        <v>76</v>
      </c>
      <c r="C22" s="27" t="s">
        <v>77</v>
      </c>
      <c r="D22" s="20" t="s">
        <v>78</v>
      </c>
      <c r="E22" s="21">
        <v>2012</v>
      </c>
      <c r="F22" s="21">
        <v>2015</v>
      </c>
      <c r="G22" s="24">
        <v>3359088</v>
      </c>
      <c r="H22" s="24">
        <v>1627018</v>
      </c>
      <c r="I22" s="24">
        <v>671209</v>
      </c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168">
        <v>573872</v>
      </c>
    </row>
    <row r="23" spans="1:20" s="23" customFormat="1" ht="299.25">
      <c r="A23" s="166" t="s">
        <v>184</v>
      </c>
      <c r="B23" s="20" t="s">
        <v>79</v>
      </c>
      <c r="C23" s="20" t="s">
        <v>80</v>
      </c>
      <c r="D23" s="20" t="s">
        <v>71</v>
      </c>
      <c r="E23" s="21">
        <v>2012</v>
      </c>
      <c r="F23" s="21">
        <v>2015</v>
      </c>
      <c r="G23" s="24">
        <v>5057442</v>
      </c>
      <c r="H23" s="24">
        <v>1652464</v>
      </c>
      <c r="I23" s="24">
        <v>129560</v>
      </c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168">
        <v>35870</v>
      </c>
    </row>
    <row r="24" spans="1:20" s="23" customFormat="1" ht="46.5" customHeight="1">
      <c r="A24" s="166" t="s">
        <v>185</v>
      </c>
      <c r="B24" s="26" t="s">
        <v>81</v>
      </c>
      <c r="C24" s="27" t="s">
        <v>82</v>
      </c>
      <c r="D24" s="20" t="s">
        <v>75</v>
      </c>
      <c r="E24" s="21">
        <v>2011</v>
      </c>
      <c r="F24" s="21">
        <v>2015</v>
      </c>
      <c r="G24" s="24">
        <v>72814825</v>
      </c>
      <c r="H24" s="24">
        <v>15506200</v>
      </c>
      <c r="I24" s="24">
        <v>11866000</v>
      </c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168">
        <v>11139195</v>
      </c>
    </row>
    <row r="25" spans="1:20" s="23" customFormat="1" ht="158.25" customHeight="1">
      <c r="A25" s="166" t="s">
        <v>186</v>
      </c>
      <c r="B25" s="31" t="s">
        <v>219</v>
      </c>
      <c r="C25" s="31" t="s">
        <v>220</v>
      </c>
      <c r="D25" s="32" t="s">
        <v>78</v>
      </c>
      <c r="E25" s="33">
        <v>2011</v>
      </c>
      <c r="F25" s="33">
        <v>2015</v>
      </c>
      <c r="G25" s="34">
        <v>13002364</v>
      </c>
      <c r="H25" s="34">
        <v>4183941</v>
      </c>
      <c r="I25" s="34">
        <v>542624</v>
      </c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169">
        <v>542624</v>
      </c>
    </row>
    <row r="26" spans="1:20" s="23" customFormat="1" ht="158.25" customHeight="1">
      <c r="A26" s="166" t="s">
        <v>223</v>
      </c>
      <c r="B26" s="26" t="s">
        <v>227</v>
      </c>
      <c r="C26" s="26" t="s">
        <v>226</v>
      </c>
      <c r="D26" s="20" t="s">
        <v>35</v>
      </c>
      <c r="E26" s="21">
        <v>2013</v>
      </c>
      <c r="F26" s="21">
        <v>2015</v>
      </c>
      <c r="G26" s="24">
        <v>985050</v>
      </c>
      <c r="H26" s="24">
        <v>662688</v>
      </c>
      <c r="I26" s="24">
        <v>153068</v>
      </c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168">
        <v>153068</v>
      </c>
    </row>
    <row r="27" spans="1:20" s="23" customFormat="1" ht="238.5" customHeight="1">
      <c r="A27" s="170" t="s">
        <v>245</v>
      </c>
      <c r="B27" s="26" t="s">
        <v>240</v>
      </c>
      <c r="C27" s="26" t="s">
        <v>244</v>
      </c>
      <c r="D27" s="20" t="s">
        <v>35</v>
      </c>
      <c r="E27" s="21">
        <v>2013</v>
      </c>
      <c r="F27" s="21">
        <v>2014</v>
      </c>
      <c r="G27" s="24">
        <v>6500000</v>
      </c>
      <c r="H27" s="24">
        <v>6392822</v>
      </c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168">
        <v>0</v>
      </c>
    </row>
    <row r="28" spans="1:20" s="23" customFormat="1" ht="126" customHeight="1">
      <c r="A28" s="166" t="s">
        <v>461</v>
      </c>
      <c r="B28" s="152" t="s">
        <v>460</v>
      </c>
      <c r="C28" s="152" t="s">
        <v>467</v>
      </c>
      <c r="D28" s="153" t="s">
        <v>71</v>
      </c>
      <c r="E28" s="154">
        <v>2013</v>
      </c>
      <c r="F28" s="154">
        <v>2015</v>
      </c>
      <c r="G28" s="155">
        <v>335910</v>
      </c>
      <c r="H28" s="155">
        <v>207030</v>
      </c>
      <c r="I28" s="155">
        <v>120515</v>
      </c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6">
        <v>120515</v>
      </c>
    </row>
    <row r="29" spans="1:20" s="23" customFormat="1" ht="136.5" customHeight="1">
      <c r="A29" s="166" t="s">
        <v>462</v>
      </c>
      <c r="B29" s="139" t="s">
        <v>463</v>
      </c>
      <c r="C29" s="142" t="s">
        <v>468</v>
      </c>
      <c r="D29" s="20" t="s">
        <v>71</v>
      </c>
      <c r="E29" s="21">
        <v>2013</v>
      </c>
      <c r="F29" s="21">
        <v>2015</v>
      </c>
      <c r="G29" s="24">
        <v>217151</v>
      </c>
      <c r="H29" s="24">
        <v>161106</v>
      </c>
      <c r="I29" s="24">
        <v>56045</v>
      </c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168">
        <v>56045</v>
      </c>
    </row>
    <row r="30" spans="1:20" s="23" customFormat="1" ht="136.5" customHeight="1">
      <c r="A30" s="166" t="s">
        <v>479</v>
      </c>
      <c r="B30" s="20" t="s">
        <v>107</v>
      </c>
      <c r="C30" s="20" t="s">
        <v>44</v>
      </c>
      <c r="D30" s="20" t="s">
        <v>35</v>
      </c>
      <c r="E30" s="21">
        <v>2011</v>
      </c>
      <c r="F30" s="21">
        <v>2015</v>
      </c>
      <c r="G30" s="155">
        <v>60420</v>
      </c>
      <c r="H30" s="155">
        <v>55420</v>
      </c>
      <c r="I30" s="155">
        <v>5000</v>
      </c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6">
        <v>5000</v>
      </c>
    </row>
    <row r="31" spans="1:20" s="23" customFormat="1" ht="57">
      <c r="A31" s="166" t="s">
        <v>503</v>
      </c>
      <c r="B31" s="20" t="s">
        <v>504</v>
      </c>
      <c r="C31" s="20" t="s">
        <v>505</v>
      </c>
      <c r="D31" s="20" t="s">
        <v>35</v>
      </c>
      <c r="E31" s="21">
        <v>2014</v>
      </c>
      <c r="F31" s="21">
        <v>2020</v>
      </c>
      <c r="G31" s="155">
        <v>395000</v>
      </c>
      <c r="H31" s="155">
        <v>25000</v>
      </c>
      <c r="I31" s="155">
        <v>170000</v>
      </c>
      <c r="J31" s="155">
        <v>40000</v>
      </c>
      <c r="K31" s="155">
        <v>40000</v>
      </c>
      <c r="L31" s="155">
        <v>40000</v>
      </c>
      <c r="M31" s="155">
        <v>40000</v>
      </c>
      <c r="N31" s="155">
        <v>40000</v>
      </c>
      <c r="O31" s="155"/>
      <c r="P31" s="155"/>
      <c r="Q31" s="155"/>
      <c r="R31" s="155"/>
      <c r="S31" s="155"/>
      <c r="T31" s="156">
        <v>370000</v>
      </c>
    </row>
    <row r="32" spans="1:20" s="36" customFormat="1" ht="20.100000000000001" customHeight="1">
      <c r="A32" s="171" t="s">
        <v>202</v>
      </c>
      <c r="B32" s="289" t="s">
        <v>30</v>
      </c>
      <c r="C32" s="290"/>
      <c r="D32" s="290"/>
      <c r="E32" s="290"/>
      <c r="F32" s="300"/>
      <c r="G32" s="35">
        <v>1330271086</v>
      </c>
      <c r="H32" s="35">
        <v>648955515</v>
      </c>
      <c r="I32" s="35">
        <v>215084502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  <c r="O32" s="35">
        <v>0</v>
      </c>
      <c r="P32" s="35">
        <v>0</v>
      </c>
      <c r="Q32" s="35">
        <v>0</v>
      </c>
      <c r="R32" s="35">
        <v>0</v>
      </c>
      <c r="S32" s="35">
        <v>0</v>
      </c>
      <c r="T32" s="35">
        <v>123013444</v>
      </c>
    </row>
    <row r="33" spans="1:20" s="23" customFormat="1" ht="98.25" customHeight="1">
      <c r="A33" s="172" t="s">
        <v>83</v>
      </c>
      <c r="B33" s="26" t="s">
        <v>84</v>
      </c>
      <c r="C33" s="26" t="s">
        <v>85</v>
      </c>
      <c r="D33" s="26" t="s">
        <v>86</v>
      </c>
      <c r="E33" s="21">
        <v>2013</v>
      </c>
      <c r="F33" s="21">
        <v>2014</v>
      </c>
      <c r="G33" s="22">
        <v>956386</v>
      </c>
      <c r="H33" s="22">
        <v>192000</v>
      </c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167">
        <v>0</v>
      </c>
    </row>
    <row r="34" spans="1:20" s="23" customFormat="1" ht="171">
      <c r="A34" s="172" t="s">
        <v>87</v>
      </c>
      <c r="B34" s="20" t="s">
        <v>257</v>
      </c>
      <c r="C34" s="20" t="s">
        <v>88</v>
      </c>
      <c r="D34" s="20" t="s">
        <v>89</v>
      </c>
      <c r="E34" s="21">
        <v>2011</v>
      </c>
      <c r="F34" s="21">
        <v>2015</v>
      </c>
      <c r="G34" s="24">
        <v>18697385</v>
      </c>
      <c r="H34" s="24">
        <v>10000000</v>
      </c>
      <c r="I34" s="24">
        <v>5340000</v>
      </c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168">
        <v>4711989</v>
      </c>
    </row>
    <row r="35" spans="1:20" s="23" customFormat="1" ht="242.25">
      <c r="A35" s="172" t="s">
        <v>90</v>
      </c>
      <c r="B35" s="20" t="s">
        <v>91</v>
      </c>
      <c r="C35" s="20" t="s">
        <v>92</v>
      </c>
      <c r="D35" s="20" t="s">
        <v>89</v>
      </c>
      <c r="E35" s="21">
        <v>2006</v>
      </c>
      <c r="F35" s="21">
        <v>2015</v>
      </c>
      <c r="G35" s="24">
        <v>7249978</v>
      </c>
      <c r="H35" s="24">
        <v>5104000</v>
      </c>
      <c r="I35" s="24">
        <v>1915983</v>
      </c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168">
        <v>0</v>
      </c>
    </row>
    <row r="36" spans="1:20" s="23" customFormat="1" ht="213.75">
      <c r="A36" s="172" t="s">
        <v>93</v>
      </c>
      <c r="B36" s="20" t="s">
        <v>258</v>
      </c>
      <c r="C36" s="20" t="s">
        <v>94</v>
      </c>
      <c r="D36" s="20" t="s">
        <v>89</v>
      </c>
      <c r="E36" s="21">
        <v>2011</v>
      </c>
      <c r="F36" s="21">
        <v>2015</v>
      </c>
      <c r="G36" s="24">
        <v>4496944</v>
      </c>
      <c r="H36" s="24">
        <v>2596000</v>
      </c>
      <c r="I36" s="24">
        <v>297871</v>
      </c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168">
        <v>0</v>
      </c>
    </row>
    <row r="37" spans="1:20" s="23" customFormat="1" ht="174.75" customHeight="1">
      <c r="A37" s="172" t="s">
        <v>95</v>
      </c>
      <c r="B37" s="20" t="s">
        <v>96</v>
      </c>
      <c r="C37" s="20" t="s">
        <v>97</v>
      </c>
      <c r="D37" s="20" t="s">
        <v>89</v>
      </c>
      <c r="E37" s="21">
        <v>2011</v>
      </c>
      <c r="F37" s="21">
        <v>2015</v>
      </c>
      <c r="G37" s="24">
        <v>26300731</v>
      </c>
      <c r="H37" s="24">
        <v>12215850</v>
      </c>
      <c r="I37" s="24">
        <v>13529000</v>
      </c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168">
        <v>13529000</v>
      </c>
    </row>
    <row r="38" spans="1:20" s="23" customFormat="1" ht="128.25">
      <c r="A38" s="172" t="s">
        <v>98</v>
      </c>
      <c r="B38" s="20" t="s">
        <v>101</v>
      </c>
      <c r="C38" s="20" t="s">
        <v>102</v>
      </c>
      <c r="D38" s="20" t="s">
        <v>89</v>
      </c>
      <c r="E38" s="21">
        <v>2009</v>
      </c>
      <c r="F38" s="21">
        <v>2015</v>
      </c>
      <c r="G38" s="24">
        <v>35735770</v>
      </c>
      <c r="H38" s="24">
        <v>26575000</v>
      </c>
      <c r="I38" s="24">
        <v>8304288</v>
      </c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168">
        <v>0</v>
      </c>
    </row>
    <row r="39" spans="1:20" s="23" customFormat="1" ht="301.5" customHeight="1">
      <c r="A39" s="172" t="s">
        <v>99</v>
      </c>
      <c r="B39" s="20" t="s">
        <v>33</v>
      </c>
      <c r="C39" s="29" t="s">
        <v>34</v>
      </c>
      <c r="D39" s="20" t="s">
        <v>35</v>
      </c>
      <c r="E39" s="21">
        <v>2010</v>
      </c>
      <c r="F39" s="21">
        <v>2015</v>
      </c>
      <c r="G39" s="22">
        <v>352900</v>
      </c>
      <c r="H39" s="22">
        <v>45000</v>
      </c>
      <c r="I39" s="22">
        <v>15000</v>
      </c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167">
        <v>15000</v>
      </c>
    </row>
    <row r="40" spans="1:20" s="23" customFormat="1" ht="318" customHeight="1">
      <c r="A40" s="172" t="s">
        <v>100</v>
      </c>
      <c r="B40" s="20" t="s">
        <v>37</v>
      </c>
      <c r="C40" s="29" t="s">
        <v>38</v>
      </c>
      <c r="D40" s="20" t="s">
        <v>35</v>
      </c>
      <c r="E40" s="21">
        <v>2009</v>
      </c>
      <c r="F40" s="21">
        <v>2015</v>
      </c>
      <c r="G40" s="24">
        <v>62311</v>
      </c>
      <c r="H40" s="24">
        <v>0</v>
      </c>
      <c r="I40" s="24">
        <v>25000</v>
      </c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168">
        <v>25000</v>
      </c>
    </row>
    <row r="41" spans="1:20" s="23" customFormat="1" ht="114" customHeight="1">
      <c r="A41" s="172" t="s">
        <v>103</v>
      </c>
      <c r="B41" s="20" t="s">
        <v>43</v>
      </c>
      <c r="C41" s="20" t="s">
        <v>44</v>
      </c>
      <c r="D41" s="20" t="s">
        <v>35</v>
      </c>
      <c r="E41" s="21">
        <v>2011</v>
      </c>
      <c r="F41" s="21">
        <v>2014</v>
      </c>
      <c r="G41" s="24">
        <v>64135001</v>
      </c>
      <c r="H41" s="24">
        <v>64135001</v>
      </c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168">
        <v>0</v>
      </c>
    </row>
    <row r="42" spans="1:20" s="23" customFormat="1" ht="128.25">
      <c r="A42" s="172" t="s">
        <v>104</v>
      </c>
      <c r="B42" s="20" t="s">
        <v>107</v>
      </c>
      <c r="C42" s="20" t="s">
        <v>44</v>
      </c>
      <c r="D42" s="20" t="s">
        <v>35</v>
      </c>
      <c r="E42" s="21">
        <v>2011</v>
      </c>
      <c r="F42" s="21">
        <v>2015</v>
      </c>
      <c r="G42" s="24">
        <v>14793430</v>
      </c>
      <c r="H42" s="24">
        <v>39580</v>
      </c>
      <c r="I42" s="24">
        <v>14753850</v>
      </c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168">
        <v>0</v>
      </c>
    </row>
    <row r="43" spans="1:20" s="23" customFormat="1" ht="66.75" customHeight="1">
      <c r="A43" s="172" t="s">
        <v>105</v>
      </c>
      <c r="B43" s="20" t="s">
        <v>109</v>
      </c>
      <c r="C43" s="20" t="s">
        <v>110</v>
      </c>
      <c r="D43" s="20" t="s">
        <v>111</v>
      </c>
      <c r="E43" s="21">
        <v>2011</v>
      </c>
      <c r="F43" s="21">
        <v>2014</v>
      </c>
      <c r="G43" s="24">
        <v>84713108</v>
      </c>
      <c r="H43" s="24">
        <v>41027624</v>
      </c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168">
        <v>0</v>
      </c>
    </row>
    <row r="44" spans="1:20" s="23" customFormat="1" ht="57">
      <c r="A44" s="172" t="s">
        <v>106</v>
      </c>
      <c r="B44" s="20" t="s">
        <v>113</v>
      </c>
      <c r="C44" s="28" t="s">
        <v>114</v>
      </c>
      <c r="D44" s="20" t="s">
        <v>111</v>
      </c>
      <c r="E44" s="21">
        <v>2011</v>
      </c>
      <c r="F44" s="21">
        <v>2014</v>
      </c>
      <c r="G44" s="24">
        <v>53488994</v>
      </c>
      <c r="H44" s="24">
        <v>37844798</v>
      </c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168">
        <v>0</v>
      </c>
    </row>
    <row r="45" spans="1:20" ht="117" customHeight="1">
      <c r="A45" s="172" t="s">
        <v>108</v>
      </c>
      <c r="B45" s="37" t="s">
        <v>116</v>
      </c>
      <c r="C45" s="38" t="s">
        <v>114</v>
      </c>
      <c r="D45" s="37" t="s">
        <v>111</v>
      </c>
      <c r="E45" s="39">
        <v>2012</v>
      </c>
      <c r="F45" s="39">
        <v>2015</v>
      </c>
      <c r="G45" s="40">
        <v>41859205</v>
      </c>
      <c r="H45" s="40">
        <v>27363723</v>
      </c>
      <c r="I45" s="40">
        <v>14195482</v>
      </c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168">
        <v>14195482</v>
      </c>
    </row>
    <row r="46" spans="1:20" s="23" customFormat="1" ht="80.25" customHeight="1">
      <c r="A46" s="172" t="s">
        <v>112</v>
      </c>
      <c r="B46" s="20" t="s">
        <v>118</v>
      </c>
      <c r="C46" s="28" t="s">
        <v>119</v>
      </c>
      <c r="D46" s="20" t="s">
        <v>111</v>
      </c>
      <c r="E46" s="21">
        <v>2009</v>
      </c>
      <c r="F46" s="21">
        <v>2014</v>
      </c>
      <c r="G46" s="24">
        <v>248003534</v>
      </c>
      <c r="H46" s="24">
        <v>90830834</v>
      </c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168">
        <v>0</v>
      </c>
    </row>
    <row r="47" spans="1:20" s="23" customFormat="1" ht="142.5" customHeight="1">
      <c r="A47" s="172" t="s">
        <v>115</v>
      </c>
      <c r="B47" s="20" t="s">
        <v>121</v>
      </c>
      <c r="C47" s="28" t="s">
        <v>119</v>
      </c>
      <c r="D47" s="20" t="s">
        <v>111</v>
      </c>
      <c r="E47" s="21">
        <v>2012</v>
      </c>
      <c r="F47" s="21">
        <v>2015</v>
      </c>
      <c r="G47" s="24">
        <v>148344050</v>
      </c>
      <c r="H47" s="24">
        <v>76724786</v>
      </c>
      <c r="I47" s="24">
        <v>13316570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168">
        <v>13316570</v>
      </c>
    </row>
    <row r="48" spans="1:20" s="23" customFormat="1" ht="66" customHeight="1">
      <c r="A48" s="172" t="s">
        <v>117</v>
      </c>
      <c r="B48" s="20" t="s">
        <v>123</v>
      </c>
      <c r="C48" s="28" t="s">
        <v>124</v>
      </c>
      <c r="D48" s="20" t="s">
        <v>111</v>
      </c>
      <c r="E48" s="21">
        <v>2012</v>
      </c>
      <c r="F48" s="21">
        <v>2015</v>
      </c>
      <c r="G48" s="24">
        <v>65919923</v>
      </c>
      <c r="H48" s="24">
        <v>25929251</v>
      </c>
      <c r="I48" s="24">
        <v>38133086</v>
      </c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168">
        <v>38133086</v>
      </c>
    </row>
    <row r="49" spans="1:20" s="23" customFormat="1" ht="63" customHeight="1">
      <c r="A49" s="172" t="s">
        <v>120</v>
      </c>
      <c r="B49" s="26" t="s">
        <v>49</v>
      </c>
      <c r="C49" s="27" t="s">
        <v>50</v>
      </c>
      <c r="D49" s="20" t="s">
        <v>35</v>
      </c>
      <c r="E49" s="21">
        <v>2009</v>
      </c>
      <c r="F49" s="21">
        <v>2019</v>
      </c>
      <c r="G49" s="24">
        <v>86764313</v>
      </c>
      <c r="H49" s="24">
        <v>34318236</v>
      </c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168">
        <v>0</v>
      </c>
    </row>
    <row r="50" spans="1:20" s="23" customFormat="1" ht="66" customHeight="1">
      <c r="A50" s="172" t="s">
        <v>122</v>
      </c>
      <c r="B50" s="20" t="s">
        <v>53</v>
      </c>
      <c r="C50" s="28" t="s">
        <v>54</v>
      </c>
      <c r="D50" s="20" t="s">
        <v>35</v>
      </c>
      <c r="E50" s="21">
        <v>2009</v>
      </c>
      <c r="F50" s="21">
        <v>2019</v>
      </c>
      <c r="G50" s="24">
        <v>60403825</v>
      </c>
      <c r="H50" s="24">
        <v>59808961</v>
      </c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168">
        <v>0</v>
      </c>
    </row>
    <row r="51" spans="1:20" s="23" customFormat="1" ht="57">
      <c r="A51" s="172" t="s">
        <v>125</v>
      </c>
      <c r="B51" s="20" t="s">
        <v>56</v>
      </c>
      <c r="C51" s="20" t="s">
        <v>57</v>
      </c>
      <c r="D51" s="20" t="s">
        <v>35</v>
      </c>
      <c r="E51" s="21">
        <v>2010</v>
      </c>
      <c r="F51" s="21">
        <v>2015</v>
      </c>
      <c r="G51" s="24">
        <v>9410494</v>
      </c>
      <c r="H51" s="24">
        <v>930000</v>
      </c>
      <c r="I51" s="24">
        <v>450000</v>
      </c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168">
        <v>450000</v>
      </c>
    </row>
    <row r="52" spans="1:20" s="23" customFormat="1" ht="137.25" customHeight="1">
      <c r="A52" s="172" t="s">
        <v>126</v>
      </c>
      <c r="B52" s="20" t="s">
        <v>59</v>
      </c>
      <c r="C52" s="29" t="s">
        <v>60</v>
      </c>
      <c r="D52" s="20" t="s">
        <v>61</v>
      </c>
      <c r="E52" s="21">
        <v>2009</v>
      </c>
      <c r="F52" s="21">
        <v>2020</v>
      </c>
      <c r="G52" s="24">
        <v>177173</v>
      </c>
      <c r="H52" s="24">
        <v>110100</v>
      </c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168">
        <v>0</v>
      </c>
    </row>
    <row r="53" spans="1:20" s="23" customFormat="1" ht="73.5" customHeight="1">
      <c r="A53" s="172" t="s">
        <v>127</v>
      </c>
      <c r="B53" s="20" t="s">
        <v>131</v>
      </c>
      <c r="C53" s="20" t="s">
        <v>132</v>
      </c>
      <c r="D53" s="20" t="s">
        <v>35</v>
      </c>
      <c r="E53" s="21">
        <v>2011</v>
      </c>
      <c r="F53" s="21">
        <v>2015</v>
      </c>
      <c r="G53" s="24">
        <v>134826147</v>
      </c>
      <c r="H53" s="24">
        <v>62299102</v>
      </c>
      <c r="I53" s="24">
        <v>68498754</v>
      </c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168">
        <v>6595697</v>
      </c>
    </row>
    <row r="54" spans="1:20" s="23" customFormat="1" ht="172.5" customHeight="1">
      <c r="A54" s="172" t="s">
        <v>128</v>
      </c>
      <c r="B54" s="26" t="s">
        <v>69</v>
      </c>
      <c r="C54" s="27" t="s">
        <v>70</v>
      </c>
      <c r="D54" s="20" t="s">
        <v>71</v>
      </c>
      <c r="E54" s="21">
        <v>2011</v>
      </c>
      <c r="F54" s="21">
        <v>2014</v>
      </c>
      <c r="G54" s="24">
        <v>383574</v>
      </c>
      <c r="H54" s="24"/>
      <c r="I54" s="24"/>
      <c r="J54" s="24"/>
      <c r="K54" s="30"/>
      <c r="L54" s="30"/>
      <c r="M54" s="30"/>
      <c r="N54" s="30"/>
      <c r="O54" s="30"/>
      <c r="P54" s="30"/>
      <c r="Q54" s="30"/>
      <c r="R54" s="30"/>
      <c r="S54" s="30"/>
      <c r="T54" s="167">
        <v>0</v>
      </c>
    </row>
    <row r="55" spans="1:20" s="23" customFormat="1" ht="105" customHeight="1">
      <c r="A55" s="172" t="s">
        <v>129</v>
      </c>
      <c r="B55" s="26" t="s">
        <v>73</v>
      </c>
      <c r="C55" s="27" t="s">
        <v>74</v>
      </c>
      <c r="D55" s="20" t="s">
        <v>75</v>
      </c>
      <c r="E55" s="21">
        <v>2012</v>
      </c>
      <c r="F55" s="21">
        <v>2015</v>
      </c>
      <c r="G55" s="24">
        <v>796887</v>
      </c>
      <c r="H55" s="24">
        <v>376216</v>
      </c>
      <c r="I55" s="24"/>
      <c r="J55" s="24"/>
      <c r="K55" s="30"/>
      <c r="L55" s="30"/>
      <c r="M55" s="30"/>
      <c r="N55" s="30"/>
      <c r="O55" s="30"/>
      <c r="P55" s="30"/>
      <c r="Q55" s="30"/>
      <c r="R55" s="30"/>
      <c r="S55" s="30"/>
      <c r="T55" s="168">
        <v>0</v>
      </c>
    </row>
    <row r="56" spans="1:20" s="23" customFormat="1" ht="101.25" customHeight="1">
      <c r="A56" s="172" t="s">
        <v>130</v>
      </c>
      <c r="B56" s="26" t="s">
        <v>76</v>
      </c>
      <c r="C56" s="27" t="s">
        <v>77</v>
      </c>
      <c r="D56" s="20" t="s">
        <v>78</v>
      </c>
      <c r="E56" s="21">
        <v>2012</v>
      </c>
      <c r="F56" s="21">
        <v>2015</v>
      </c>
      <c r="G56" s="24">
        <v>13035113</v>
      </c>
      <c r="H56" s="24">
        <v>9958815</v>
      </c>
      <c r="I56" s="24">
        <v>487618</v>
      </c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168">
        <v>147184</v>
      </c>
    </row>
    <row r="57" spans="1:20" s="23" customFormat="1" ht="148.5" customHeight="1">
      <c r="A57" s="172" t="s">
        <v>133</v>
      </c>
      <c r="B57" s="26" t="s">
        <v>213</v>
      </c>
      <c r="C57" s="27" t="s">
        <v>217</v>
      </c>
      <c r="D57" s="20" t="s">
        <v>89</v>
      </c>
      <c r="E57" s="21">
        <v>2011</v>
      </c>
      <c r="F57" s="21">
        <v>2015</v>
      </c>
      <c r="G57" s="24">
        <v>18277229</v>
      </c>
      <c r="H57" s="24">
        <v>10000000</v>
      </c>
      <c r="I57" s="24">
        <v>6330000</v>
      </c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168">
        <v>2402436</v>
      </c>
    </row>
    <row r="58" spans="1:20" s="23" customFormat="1" ht="156.75">
      <c r="A58" s="172" t="s">
        <v>134</v>
      </c>
      <c r="B58" s="26" t="s">
        <v>227</v>
      </c>
      <c r="C58" s="26" t="s">
        <v>226</v>
      </c>
      <c r="D58" s="20" t="s">
        <v>35</v>
      </c>
      <c r="E58" s="21">
        <v>2013</v>
      </c>
      <c r="F58" s="21">
        <v>2015</v>
      </c>
      <c r="G58" s="24">
        <v>14994</v>
      </c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168">
        <v>0</v>
      </c>
    </row>
    <row r="59" spans="1:20" ht="114">
      <c r="A59" s="172" t="s">
        <v>135</v>
      </c>
      <c r="B59" s="37" t="s">
        <v>231</v>
      </c>
      <c r="C59" s="37" t="s">
        <v>232</v>
      </c>
      <c r="D59" s="37" t="s">
        <v>86</v>
      </c>
      <c r="E59" s="41">
        <v>2010</v>
      </c>
      <c r="F59" s="41">
        <v>2014</v>
      </c>
      <c r="G59" s="42">
        <v>6581802</v>
      </c>
      <c r="H59" s="42">
        <v>998976</v>
      </c>
      <c r="I59" s="42"/>
      <c r="J59" s="42"/>
      <c r="K59" s="43"/>
      <c r="L59" s="43"/>
      <c r="M59" s="43"/>
      <c r="N59" s="43"/>
      <c r="O59" s="43"/>
      <c r="P59" s="43"/>
      <c r="Q59" s="43"/>
      <c r="R59" s="43"/>
      <c r="S59" s="43"/>
      <c r="T59" s="167">
        <v>0</v>
      </c>
    </row>
    <row r="60" spans="1:20" s="23" customFormat="1" ht="44.25" customHeight="1">
      <c r="A60" s="172" t="s">
        <v>218</v>
      </c>
      <c r="B60" s="26" t="s">
        <v>81</v>
      </c>
      <c r="C60" s="27" t="s">
        <v>82</v>
      </c>
      <c r="D60" s="20" t="s">
        <v>75</v>
      </c>
      <c r="E60" s="21">
        <v>2011</v>
      </c>
      <c r="F60" s="21">
        <v>2015</v>
      </c>
      <c r="G60" s="24">
        <v>34000</v>
      </c>
      <c r="H60" s="24">
        <v>0</v>
      </c>
      <c r="I60" s="24">
        <v>34000</v>
      </c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168">
        <v>34000</v>
      </c>
    </row>
    <row r="61" spans="1:20" s="23" customFormat="1" ht="60" customHeight="1">
      <c r="A61" s="172" t="s">
        <v>233</v>
      </c>
      <c r="B61" s="37" t="s">
        <v>241</v>
      </c>
      <c r="C61" s="38" t="s">
        <v>114</v>
      </c>
      <c r="D61" s="20" t="s">
        <v>111</v>
      </c>
      <c r="E61" s="21">
        <v>2011</v>
      </c>
      <c r="F61" s="21">
        <v>2014</v>
      </c>
      <c r="G61" s="24">
        <v>11564173</v>
      </c>
      <c r="H61" s="24">
        <v>524016</v>
      </c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168">
        <v>0</v>
      </c>
    </row>
    <row r="62" spans="1:20" s="23" customFormat="1" ht="100.5" customHeight="1">
      <c r="A62" s="172" t="s">
        <v>243</v>
      </c>
      <c r="B62" s="20" t="s">
        <v>242</v>
      </c>
      <c r="C62" s="28" t="s">
        <v>114</v>
      </c>
      <c r="D62" s="20" t="s">
        <v>111</v>
      </c>
      <c r="E62" s="21">
        <v>2012</v>
      </c>
      <c r="F62" s="21">
        <v>2015</v>
      </c>
      <c r="G62" s="24">
        <v>164433712</v>
      </c>
      <c r="H62" s="24">
        <v>43007646</v>
      </c>
      <c r="I62" s="24">
        <v>27000000</v>
      </c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168">
        <v>27000000</v>
      </c>
    </row>
    <row r="63" spans="1:20" s="23" customFormat="1" ht="86.25" customHeight="1">
      <c r="A63" s="172" t="s">
        <v>246</v>
      </c>
      <c r="B63" s="26" t="s">
        <v>247</v>
      </c>
      <c r="C63" s="26" t="s">
        <v>251</v>
      </c>
      <c r="D63" s="20" t="s">
        <v>252</v>
      </c>
      <c r="E63" s="21">
        <v>2014</v>
      </c>
      <c r="F63" s="21">
        <v>2015</v>
      </c>
      <c r="G63" s="44">
        <v>8376000</v>
      </c>
      <c r="H63" s="44">
        <v>6000000</v>
      </c>
      <c r="I63" s="44">
        <v>2376000</v>
      </c>
      <c r="J63" s="44"/>
      <c r="K63" s="24"/>
      <c r="L63" s="24"/>
      <c r="M63" s="24"/>
      <c r="N63" s="24"/>
      <c r="O63" s="24"/>
      <c r="P63" s="24"/>
      <c r="Q63" s="24"/>
      <c r="R63" s="24"/>
      <c r="S63" s="24"/>
      <c r="T63" s="168">
        <v>2376000</v>
      </c>
    </row>
    <row r="64" spans="1:20" s="23" customFormat="1" ht="57">
      <c r="A64" s="172" t="s">
        <v>506</v>
      </c>
      <c r="B64" s="26" t="s">
        <v>504</v>
      </c>
      <c r="C64" s="26" t="s">
        <v>505</v>
      </c>
      <c r="D64" s="20" t="s">
        <v>35</v>
      </c>
      <c r="E64" s="21">
        <v>2014</v>
      </c>
      <c r="F64" s="21">
        <v>2020</v>
      </c>
      <c r="G64" s="44">
        <v>82000</v>
      </c>
      <c r="H64" s="44">
        <v>0</v>
      </c>
      <c r="I64" s="44">
        <v>82000</v>
      </c>
      <c r="J64" s="44"/>
      <c r="K64" s="24"/>
      <c r="L64" s="24"/>
      <c r="M64" s="24"/>
      <c r="N64" s="24"/>
      <c r="O64" s="24"/>
      <c r="P64" s="24"/>
      <c r="Q64" s="24"/>
      <c r="R64" s="24"/>
      <c r="S64" s="24"/>
      <c r="T64" s="168">
        <v>82000</v>
      </c>
    </row>
    <row r="65" spans="1:22" s="45" customFormat="1" ht="30.75" customHeight="1">
      <c r="A65" s="173" t="s">
        <v>204</v>
      </c>
      <c r="B65" s="301" t="s">
        <v>136</v>
      </c>
      <c r="C65" s="302"/>
      <c r="D65" s="302"/>
      <c r="E65" s="302"/>
      <c r="F65" s="302"/>
      <c r="G65" s="15">
        <v>324111589</v>
      </c>
      <c r="H65" s="15">
        <v>101356127</v>
      </c>
      <c r="I65" s="15">
        <v>218737622</v>
      </c>
      <c r="J65" s="15">
        <v>250000</v>
      </c>
      <c r="K65" s="15">
        <v>250000</v>
      </c>
      <c r="L65" s="15">
        <v>250000</v>
      </c>
      <c r="M65" s="15">
        <v>250000</v>
      </c>
      <c r="N65" s="15">
        <v>250000</v>
      </c>
      <c r="O65" s="15">
        <v>250000</v>
      </c>
      <c r="P65" s="15">
        <v>250000</v>
      </c>
      <c r="Q65" s="15">
        <v>250000</v>
      </c>
      <c r="R65" s="15">
        <v>0</v>
      </c>
      <c r="S65" s="15">
        <v>0</v>
      </c>
      <c r="T65" s="164">
        <v>139767940</v>
      </c>
    </row>
    <row r="66" spans="1:22" s="47" customFormat="1" ht="20.100000000000001" customHeight="1">
      <c r="A66" s="174" t="s">
        <v>205</v>
      </c>
      <c r="B66" s="303" t="s">
        <v>28</v>
      </c>
      <c r="C66" s="304"/>
      <c r="D66" s="304"/>
      <c r="E66" s="304"/>
      <c r="F66" s="304"/>
      <c r="G66" s="46">
        <v>2250000</v>
      </c>
      <c r="H66" s="46">
        <v>0</v>
      </c>
      <c r="I66" s="46">
        <v>250000</v>
      </c>
      <c r="J66" s="46">
        <v>250000</v>
      </c>
      <c r="K66" s="46">
        <v>250000</v>
      </c>
      <c r="L66" s="46">
        <v>250000</v>
      </c>
      <c r="M66" s="46">
        <v>250000</v>
      </c>
      <c r="N66" s="46">
        <v>250000</v>
      </c>
      <c r="O66" s="46">
        <v>250000</v>
      </c>
      <c r="P66" s="46">
        <v>250000</v>
      </c>
      <c r="Q66" s="46">
        <v>250000</v>
      </c>
      <c r="R66" s="46">
        <v>0</v>
      </c>
      <c r="S66" s="46">
        <v>0</v>
      </c>
      <c r="T66" s="175">
        <v>2250000</v>
      </c>
    </row>
    <row r="67" spans="1:22" ht="63" customHeight="1">
      <c r="A67" s="176" t="s">
        <v>230</v>
      </c>
      <c r="B67" s="20" t="s">
        <v>46</v>
      </c>
      <c r="C67" s="20" t="s">
        <v>47</v>
      </c>
      <c r="D67" s="20" t="s">
        <v>35</v>
      </c>
      <c r="E67" s="21">
        <v>2010</v>
      </c>
      <c r="F67" s="21">
        <v>2023</v>
      </c>
      <c r="G67" s="42">
        <v>2250000</v>
      </c>
      <c r="H67" s="42">
        <v>0</v>
      </c>
      <c r="I67" s="42">
        <v>250000</v>
      </c>
      <c r="J67" s="42">
        <v>250000</v>
      </c>
      <c r="K67" s="42">
        <v>250000</v>
      </c>
      <c r="L67" s="42">
        <v>250000</v>
      </c>
      <c r="M67" s="42">
        <v>250000</v>
      </c>
      <c r="N67" s="42">
        <v>250000</v>
      </c>
      <c r="O67" s="42">
        <v>250000</v>
      </c>
      <c r="P67" s="42">
        <v>250000</v>
      </c>
      <c r="Q67" s="42">
        <v>250000</v>
      </c>
      <c r="R67" s="42"/>
      <c r="S67" s="42"/>
      <c r="T67" s="177">
        <v>2250000</v>
      </c>
    </row>
    <row r="68" spans="1:22" s="49" customFormat="1" ht="20.100000000000001" customHeight="1">
      <c r="A68" s="178" t="s">
        <v>206</v>
      </c>
      <c r="B68" s="305" t="s">
        <v>30</v>
      </c>
      <c r="C68" s="306"/>
      <c r="D68" s="306"/>
      <c r="E68" s="306"/>
      <c r="F68" s="306"/>
      <c r="G68" s="48">
        <v>321861589</v>
      </c>
      <c r="H68" s="48">
        <v>101356127</v>
      </c>
      <c r="I68" s="48">
        <v>218487622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179">
        <v>137517940</v>
      </c>
    </row>
    <row r="69" spans="1:22" ht="60" customHeight="1">
      <c r="A69" s="176" t="s">
        <v>229</v>
      </c>
      <c r="B69" s="20" t="s">
        <v>46</v>
      </c>
      <c r="C69" s="20" t="s">
        <v>47</v>
      </c>
      <c r="D69" s="20" t="s">
        <v>35</v>
      </c>
      <c r="E69" s="21">
        <v>2010</v>
      </c>
      <c r="F69" s="21">
        <v>2023</v>
      </c>
      <c r="G69" s="42">
        <v>321861589</v>
      </c>
      <c r="H69" s="42">
        <v>101356127</v>
      </c>
      <c r="I69" s="42">
        <v>218487622</v>
      </c>
      <c r="J69" s="42"/>
      <c r="K69" s="42"/>
      <c r="L69" s="42"/>
      <c r="M69" s="42"/>
      <c r="N69" s="42"/>
      <c r="O69" s="43"/>
      <c r="P69" s="43"/>
      <c r="Q69" s="43"/>
      <c r="R69" s="43"/>
      <c r="S69" s="43"/>
      <c r="T69" s="177">
        <v>137517940</v>
      </c>
    </row>
    <row r="70" spans="1:22" s="16" customFormat="1" ht="30" customHeight="1">
      <c r="A70" s="180" t="s">
        <v>268</v>
      </c>
      <c r="B70" s="285" t="s">
        <v>137</v>
      </c>
      <c r="C70" s="286"/>
      <c r="D70" s="286"/>
      <c r="E70" s="286"/>
      <c r="F70" s="286"/>
      <c r="G70" s="15">
        <v>1179282924</v>
      </c>
      <c r="H70" s="15">
        <v>194563903</v>
      </c>
      <c r="I70" s="15">
        <v>214562915</v>
      </c>
      <c r="J70" s="15">
        <v>89868403</v>
      </c>
      <c r="K70" s="15">
        <v>77412267</v>
      </c>
      <c r="L70" s="15">
        <v>66038596</v>
      </c>
      <c r="M70" s="15">
        <v>44924667</v>
      </c>
      <c r="N70" s="15">
        <v>44505391</v>
      </c>
      <c r="O70" s="15">
        <v>1645225</v>
      </c>
      <c r="P70" s="15">
        <v>200000</v>
      </c>
      <c r="Q70" s="15">
        <v>200000</v>
      </c>
      <c r="R70" s="15">
        <v>200000</v>
      </c>
      <c r="S70" s="15">
        <v>200000</v>
      </c>
      <c r="T70" s="164">
        <v>393384220</v>
      </c>
      <c r="V70" s="50"/>
    </row>
    <row r="71" spans="1:22" s="52" customFormat="1" ht="20.100000000000001" customHeight="1">
      <c r="A71" s="174" t="s">
        <v>269</v>
      </c>
      <c r="B71" s="287" t="s">
        <v>28</v>
      </c>
      <c r="C71" s="288"/>
      <c r="D71" s="288"/>
      <c r="E71" s="288"/>
      <c r="F71" s="288"/>
      <c r="G71" s="17">
        <v>676575692</v>
      </c>
      <c r="H71" s="17">
        <v>111367949</v>
      </c>
      <c r="I71" s="17">
        <v>76636165</v>
      </c>
      <c r="J71" s="17">
        <v>67349546</v>
      </c>
      <c r="K71" s="17">
        <v>63412267</v>
      </c>
      <c r="L71" s="17">
        <v>51038596</v>
      </c>
      <c r="M71" s="17">
        <v>44924667</v>
      </c>
      <c r="N71" s="17">
        <v>44505391</v>
      </c>
      <c r="O71" s="17">
        <v>1645225</v>
      </c>
      <c r="P71" s="17">
        <v>200000</v>
      </c>
      <c r="Q71" s="17">
        <v>200000</v>
      </c>
      <c r="R71" s="17">
        <v>200000</v>
      </c>
      <c r="S71" s="17">
        <v>200000</v>
      </c>
      <c r="T71" s="17">
        <v>299732176</v>
      </c>
      <c r="U71" s="51"/>
      <c r="V71" s="51"/>
    </row>
    <row r="72" spans="1:22" s="23" customFormat="1" ht="71.25">
      <c r="A72" s="166" t="s">
        <v>32</v>
      </c>
      <c r="B72" s="20" t="s">
        <v>187</v>
      </c>
      <c r="C72" s="20" t="s">
        <v>138</v>
      </c>
      <c r="D72" s="20" t="s">
        <v>139</v>
      </c>
      <c r="E72" s="21">
        <v>2011</v>
      </c>
      <c r="F72" s="21">
        <v>2015</v>
      </c>
      <c r="G72" s="22">
        <v>249724</v>
      </c>
      <c r="H72" s="22">
        <v>68959</v>
      </c>
      <c r="I72" s="22">
        <v>71028</v>
      </c>
      <c r="J72" s="22"/>
      <c r="K72" s="30"/>
      <c r="L72" s="30"/>
      <c r="M72" s="30"/>
      <c r="N72" s="30"/>
      <c r="O72" s="30"/>
      <c r="P72" s="30"/>
      <c r="Q72" s="30"/>
      <c r="R72" s="30"/>
      <c r="S72" s="30"/>
      <c r="T72" s="167">
        <v>71028</v>
      </c>
    </row>
    <row r="73" spans="1:22" s="23" customFormat="1" ht="80.25" customHeight="1">
      <c r="A73" s="166" t="s">
        <v>36</v>
      </c>
      <c r="B73" s="26" t="s">
        <v>140</v>
      </c>
      <c r="C73" s="27" t="s">
        <v>141</v>
      </c>
      <c r="D73" s="20" t="s">
        <v>142</v>
      </c>
      <c r="E73" s="21">
        <v>2011</v>
      </c>
      <c r="F73" s="21">
        <v>2015</v>
      </c>
      <c r="G73" s="24">
        <v>129519578</v>
      </c>
      <c r="H73" s="24">
        <v>33878264</v>
      </c>
      <c r="I73" s="24">
        <v>6415386</v>
      </c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168">
        <v>0</v>
      </c>
    </row>
    <row r="74" spans="1:22" s="23" customFormat="1" ht="57">
      <c r="A74" s="166" t="s">
        <v>39</v>
      </c>
      <c r="B74" s="26" t="s">
        <v>267</v>
      </c>
      <c r="C74" s="27" t="s">
        <v>143</v>
      </c>
      <c r="D74" s="20" t="s">
        <v>35</v>
      </c>
      <c r="E74" s="21">
        <v>2009</v>
      </c>
      <c r="F74" s="21">
        <v>2015</v>
      </c>
      <c r="G74" s="24">
        <v>6185283</v>
      </c>
      <c r="H74" s="24">
        <v>3000154</v>
      </c>
      <c r="I74" s="24">
        <v>371730</v>
      </c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168">
        <v>0</v>
      </c>
    </row>
    <row r="75" spans="1:22" s="23" customFormat="1" ht="57">
      <c r="A75" s="166" t="s">
        <v>42</v>
      </c>
      <c r="B75" s="20" t="s">
        <v>144</v>
      </c>
      <c r="C75" s="20" t="s">
        <v>44</v>
      </c>
      <c r="D75" s="20" t="s">
        <v>35</v>
      </c>
      <c r="E75" s="21">
        <v>2013</v>
      </c>
      <c r="F75" s="21">
        <v>2021</v>
      </c>
      <c r="G75" s="24">
        <v>23403744</v>
      </c>
      <c r="H75" s="24">
        <v>2000000</v>
      </c>
      <c r="I75" s="24">
        <v>3705446</v>
      </c>
      <c r="J75" s="24">
        <v>3705446</v>
      </c>
      <c r="K75" s="24">
        <v>3705446</v>
      </c>
      <c r="L75" s="24">
        <v>3163105</v>
      </c>
      <c r="M75" s="24">
        <v>3049176</v>
      </c>
      <c r="N75" s="24">
        <v>2629900</v>
      </c>
      <c r="O75" s="24">
        <v>1445225</v>
      </c>
      <c r="P75" s="24"/>
      <c r="Q75" s="24"/>
      <c r="R75" s="24"/>
      <c r="S75" s="24"/>
      <c r="T75" s="168">
        <v>0</v>
      </c>
    </row>
    <row r="76" spans="1:22" s="23" customFormat="1" ht="57">
      <c r="A76" s="166" t="s">
        <v>45</v>
      </c>
      <c r="B76" s="20" t="s">
        <v>145</v>
      </c>
      <c r="C76" s="20" t="s">
        <v>44</v>
      </c>
      <c r="D76" s="20" t="s">
        <v>35</v>
      </c>
      <c r="E76" s="21">
        <v>2015</v>
      </c>
      <c r="F76" s="21">
        <v>2020</v>
      </c>
      <c r="G76" s="24">
        <v>3240000</v>
      </c>
      <c r="H76" s="24">
        <v>0</v>
      </c>
      <c r="I76" s="24">
        <v>502500</v>
      </c>
      <c r="J76" s="24">
        <v>547500</v>
      </c>
      <c r="K76" s="24">
        <v>547500</v>
      </c>
      <c r="L76" s="24">
        <v>547500</v>
      </c>
      <c r="M76" s="24">
        <v>547500</v>
      </c>
      <c r="N76" s="24">
        <v>547500</v>
      </c>
      <c r="O76" s="24"/>
      <c r="P76" s="24"/>
      <c r="Q76" s="24"/>
      <c r="R76" s="24"/>
      <c r="S76" s="24"/>
      <c r="T76" s="168">
        <v>0</v>
      </c>
    </row>
    <row r="77" spans="1:22" s="23" customFormat="1" ht="57">
      <c r="A77" s="166" t="s">
        <v>48</v>
      </c>
      <c r="B77" s="20" t="s">
        <v>199</v>
      </c>
      <c r="C77" s="20" t="s">
        <v>199</v>
      </c>
      <c r="D77" s="20" t="s">
        <v>111</v>
      </c>
      <c r="E77" s="21">
        <v>2010</v>
      </c>
      <c r="F77" s="21">
        <v>2017</v>
      </c>
      <c r="G77" s="24">
        <v>79326296</v>
      </c>
      <c r="H77" s="24">
        <v>8180000</v>
      </c>
      <c r="I77" s="24">
        <v>9000000</v>
      </c>
      <c r="J77" s="24">
        <v>9000000</v>
      </c>
      <c r="K77" s="24">
        <v>9000000</v>
      </c>
      <c r="L77" s="24"/>
      <c r="M77" s="24"/>
      <c r="N77" s="24"/>
      <c r="O77" s="24"/>
      <c r="P77" s="24"/>
      <c r="Q77" s="24"/>
      <c r="R77" s="24"/>
      <c r="S77" s="24"/>
      <c r="T77" s="168">
        <v>22845226</v>
      </c>
    </row>
    <row r="78" spans="1:22" s="23" customFormat="1" ht="85.5">
      <c r="A78" s="166" t="s">
        <v>52</v>
      </c>
      <c r="B78" s="20" t="s">
        <v>146</v>
      </c>
      <c r="C78" s="20" t="s">
        <v>147</v>
      </c>
      <c r="D78" s="20" t="s">
        <v>148</v>
      </c>
      <c r="E78" s="21">
        <v>2012</v>
      </c>
      <c r="F78" s="21">
        <v>2016</v>
      </c>
      <c r="G78" s="24">
        <v>2500000</v>
      </c>
      <c r="H78" s="24">
        <v>800000</v>
      </c>
      <c r="I78" s="24">
        <v>800000</v>
      </c>
      <c r="J78" s="24">
        <v>800000</v>
      </c>
      <c r="K78" s="24"/>
      <c r="L78" s="24"/>
      <c r="M78" s="24"/>
      <c r="N78" s="24"/>
      <c r="O78" s="24"/>
      <c r="P78" s="24"/>
      <c r="Q78" s="24"/>
      <c r="R78" s="24"/>
      <c r="S78" s="24"/>
      <c r="T78" s="168">
        <v>1600000</v>
      </c>
    </row>
    <row r="79" spans="1:22" s="23" customFormat="1" ht="108" customHeight="1">
      <c r="A79" s="166" t="s">
        <v>55</v>
      </c>
      <c r="B79" s="20" t="s">
        <v>149</v>
      </c>
      <c r="C79" s="20" t="s">
        <v>150</v>
      </c>
      <c r="D79" s="26" t="s">
        <v>35</v>
      </c>
      <c r="E79" s="21">
        <v>2011</v>
      </c>
      <c r="F79" s="21">
        <v>2014</v>
      </c>
      <c r="G79" s="24">
        <v>23961500</v>
      </c>
      <c r="H79" s="24">
        <v>6000000</v>
      </c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168">
        <v>0</v>
      </c>
    </row>
    <row r="80" spans="1:22" s="23" customFormat="1" ht="75" customHeight="1">
      <c r="A80" s="166" t="s">
        <v>58</v>
      </c>
      <c r="B80" s="20" t="s">
        <v>151</v>
      </c>
      <c r="C80" s="20" t="s">
        <v>150</v>
      </c>
      <c r="D80" s="20" t="s">
        <v>35</v>
      </c>
      <c r="E80" s="21">
        <v>2012</v>
      </c>
      <c r="F80" s="21">
        <v>2017</v>
      </c>
      <c r="G80" s="24">
        <v>13300004</v>
      </c>
      <c r="H80" s="24">
        <v>2176745</v>
      </c>
      <c r="I80" s="24">
        <v>2176745</v>
      </c>
      <c r="J80" s="24">
        <v>2176745</v>
      </c>
      <c r="K80" s="24">
        <v>181396</v>
      </c>
      <c r="L80" s="24"/>
      <c r="M80" s="24"/>
      <c r="N80" s="24"/>
      <c r="O80" s="24"/>
      <c r="P80" s="24"/>
      <c r="Q80" s="24"/>
      <c r="R80" s="24"/>
      <c r="S80" s="24"/>
      <c r="T80" s="168">
        <v>0</v>
      </c>
    </row>
    <row r="81" spans="1:20" s="23" customFormat="1" ht="57">
      <c r="A81" s="166" t="s">
        <v>62</v>
      </c>
      <c r="B81" s="20" t="s">
        <v>152</v>
      </c>
      <c r="C81" s="20" t="s">
        <v>153</v>
      </c>
      <c r="D81" s="20" t="s">
        <v>35</v>
      </c>
      <c r="E81" s="21">
        <v>2008</v>
      </c>
      <c r="F81" s="21">
        <v>2025</v>
      </c>
      <c r="G81" s="24">
        <v>3046680</v>
      </c>
      <c r="H81" s="24">
        <v>200000</v>
      </c>
      <c r="I81" s="24">
        <v>200000</v>
      </c>
      <c r="J81" s="24">
        <v>200000</v>
      </c>
      <c r="K81" s="24">
        <v>200000</v>
      </c>
      <c r="L81" s="24">
        <v>200000</v>
      </c>
      <c r="M81" s="24">
        <v>200000</v>
      </c>
      <c r="N81" s="24">
        <v>200000</v>
      </c>
      <c r="O81" s="24">
        <v>200000</v>
      </c>
      <c r="P81" s="24">
        <v>200000</v>
      </c>
      <c r="Q81" s="24">
        <v>200000</v>
      </c>
      <c r="R81" s="24">
        <v>200000</v>
      </c>
      <c r="S81" s="24">
        <v>200000</v>
      </c>
      <c r="T81" s="168">
        <v>200000</v>
      </c>
    </row>
    <row r="82" spans="1:20" s="23" customFormat="1" ht="71.25">
      <c r="A82" s="166" t="s">
        <v>65</v>
      </c>
      <c r="B82" s="20" t="s">
        <v>154</v>
      </c>
      <c r="C82" s="20" t="s">
        <v>155</v>
      </c>
      <c r="D82" s="20" t="s">
        <v>78</v>
      </c>
      <c r="E82" s="21">
        <v>2011</v>
      </c>
      <c r="F82" s="21">
        <v>2015</v>
      </c>
      <c r="G82" s="24">
        <v>3398617</v>
      </c>
      <c r="H82" s="24">
        <v>800000</v>
      </c>
      <c r="I82" s="24">
        <v>800000</v>
      </c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168">
        <v>0</v>
      </c>
    </row>
    <row r="83" spans="1:20" ht="71.25">
      <c r="A83" s="166" t="s">
        <v>68</v>
      </c>
      <c r="B83" s="37" t="s">
        <v>156</v>
      </c>
      <c r="C83" s="37" t="s">
        <v>157</v>
      </c>
      <c r="D83" s="37" t="s">
        <v>78</v>
      </c>
      <c r="E83" s="39">
        <v>2011</v>
      </c>
      <c r="F83" s="39">
        <v>2020</v>
      </c>
      <c r="G83" s="40">
        <v>6584248</v>
      </c>
      <c r="H83" s="40">
        <v>10000</v>
      </c>
      <c r="I83" s="40">
        <v>777925</v>
      </c>
      <c r="J83" s="40">
        <v>777925</v>
      </c>
      <c r="K83" s="40">
        <v>777925</v>
      </c>
      <c r="L83" s="40">
        <v>1127991</v>
      </c>
      <c r="M83" s="40">
        <v>1127991</v>
      </c>
      <c r="N83" s="40">
        <v>1127991</v>
      </c>
      <c r="O83" s="40"/>
      <c r="P83" s="40"/>
      <c r="Q83" s="40"/>
      <c r="R83" s="40"/>
      <c r="S83" s="40"/>
      <c r="T83" s="168">
        <v>0</v>
      </c>
    </row>
    <row r="84" spans="1:20" s="23" customFormat="1" ht="71.25">
      <c r="A84" s="166" t="s">
        <v>72</v>
      </c>
      <c r="B84" s="20" t="s">
        <v>190</v>
      </c>
      <c r="C84" s="20" t="s">
        <v>44</v>
      </c>
      <c r="D84" s="20" t="s">
        <v>35</v>
      </c>
      <c r="E84" s="21">
        <v>2013</v>
      </c>
      <c r="F84" s="21">
        <v>2020</v>
      </c>
      <c r="G84" s="24">
        <v>334584391</v>
      </c>
      <c r="H84" s="24">
        <v>49612611</v>
      </c>
      <c r="I84" s="24">
        <v>41000000</v>
      </c>
      <c r="J84" s="24">
        <v>41015922</v>
      </c>
      <c r="K84" s="24">
        <v>40000000</v>
      </c>
      <c r="L84" s="24">
        <v>40000000</v>
      </c>
      <c r="M84" s="24">
        <v>40000000</v>
      </c>
      <c r="N84" s="24">
        <v>40000000</v>
      </c>
      <c r="O84" s="24"/>
      <c r="P84" s="24"/>
      <c r="Q84" s="24"/>
      <c r="R84" s="24"/>
      <c r="S84" s="24"/>
      <c r="T84" s="168">
        <v>242015922</v>
      </c>
    </row>
    <row r="85" spans="1:20" s="23" customFormat="1" ht="57">
      <c r="A85" s="166" t="s">
        <v>196</v>
      </c>
      <c r="B85" s="20" t="s">
        <v>197</v>
      </c>
      <c r="C85" s="20" t="s">
        <v>197</v>
      </c>
      <c r="D85" s="20" t="s">
        <v>198</v>
      </c>
      <c r="E85" s="21">
        <v>2013</v>
      </c>
      <c r="F85" s="21">
        <v>2017</v>
      </c>
      <c r="G85" s="24">
        <v>19105498</v>
      </c>
      <c r="H85" s="24">
        <v>3000000</v>
      </c>
      <c r="I85" s="24">
        <v>3000000</v>
      </c>
      <c r="J85" s="24">
        <v>3000000</v>
      </c>
      <c r="K85" s="24">
        <v>3000000</v>
      </c>
      <c r="L85" s="24"/>
      <c r="M85" s="24"/>
      <c r="N85" s="24"/>
      <c r="O85" s="24"/>
      <c r="P85" s="24"/>
      <c r="Q85" s="24"/>
      <c r="R85" s="24"/>
      <c r="S85" s="24"/>
      <c r="T85" s="168">
        <v>9000000</v>
      </c>
    </row>
    <row r="86" spans="1:20" ht="57">
      <c r="A86" s="166" t="s">
        <v>238</v>
      </c>
      <c r="B86" s="37" t="s">
        <v>234</v>
      </c>
      <c r="C86" s="37" t="s">
        <v>235</v>
      </c>
      <c r="D86" s="37" t="s">
        <v>61</v>
      </c>
      <c r="E86" s="39">
        <v>2013</v>
      </c>
      <c r="F86" s="39">
        <v>2014</v>
      </c>
      <c r="G86" s="40">
        <v>1037500</v>
      </c>
      <c r="H86" s="40">
        <v>600000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168">
        <v>0</v>
      </c>
    </row>
    <row r="87" spans="1:20" ht="57">
      <c r="A87" s="166" t="s">
        <v>239</v>
      </c>
      <c r="B87" s="37" t="s">
        <v>236</v>
      </c>
      <c r="C87" s="37" t="s">
        <v>237</v>
      </c>
      <c r="D87" s="37" t="s">
        <v>61</v>
      </c>
      <c r="E87" s="39">
        <v>2013</v>
      </c>
      <c r="F87" s="39">
        <v>2014</v>
      </c>
      <c r="G87" s="40">
        <v>300000</v>
      </c>
      <c r="H87" s="40">
        <v>150000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168">
        <v>0</v>
      </c>
    </row>
    <row r="88" spans="1:20" ht="42.75">
      <c r="A88" s="166" t="s">
        <v>256</v>
      </c>
      <c r="B88" s="37" t="s">
        <v>221</v>
      </c>
      <c r="C88" s="37" t="s">
        <v>222</v>
      </c>
      <c r="D88" s="37" t="s">
        <v>225</v>
      </c>
      <c r="E88" s="41">
        <v>2013</v>
      </c>
      <c r="F88" s="41">
        <v>2014</v>
      </c>
      <c r="G88" s="40">
        <v>3130</v>
      </c>
      <c r="H88" s="40">
        <v>3130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168">
        <v>0</v>
      </c>
    </row>
    <row r="89" spans="1:20" s="23" customFormat="1" ht="99.75">
      <c r="A89" s="170" t="s">
        <v>481</v>
      </c>
      <c r="B89" s="32" t="s">
        <v>478</v>
      </c>
      <c r="C89" s="32" t="s">
        <v>464</v>
      </c>
      <c r="D89" s="32" t="s">
        <v>465</v>
      </c>
      <c r="E89" s="33">
        <v>2014</v>
      </c>
      <c r="F89" s="33">
        <v>2016</v>
      </c>
      <c r="G89" s="224">
        <v>2829499</v>
      </c>
      <c r="H89" s="224">
        <v>888086</v>
      </c>
      <c r="I89" s="224">
        <v>1815405</v>
      </c>
      <c r="J89" s="224">
        <v>126008</v>
      </c>
      <c r="K89" s="225"/>
      <c r="L89" s="225"/>
      <c r="M89" s="225"/>
      <c r="N89" s="225"/>
      <c r="O89" s="225"/>
      <c r="P89" s="225"/>
      <c r="Q89" s="225"/>
      <c r="R89" s="225"/>
      <c r="S89" s="225"/>
      <c r="T89" s="182">
        <v>0</v>
      </c>
    </row>
    <row r="90" spans="1:20" s="23" customFormat="1" ht="71.25">
      <c r="A90" s="166" t="s">
        <v>485</v>
      </c>
      <c r="B90" s="20" t="s">
        <v>484</v>
      </c>
      <c r="C90" s="20" t="s">
        <v>150</v>
      </c>
      <c r="D90" s="20" t="s">
        <v>35</v>
      </c>
      <c r="E90" s="21">
        <v>2015</v>
      </c>
      <c r="F90" s="21">
        <v>2018</v>
      </c>
      <c r="G90" s="22">
        <v>24000000</v>
      </c>
      <c r="H90" s="22">
        <v>0</v>
      </c>
      <c r="I90" s="22">
        <v>6000000</v>
      </c>
      <c r="J90" s="22">
        <v>6000000</v>
      </c>
      <c r="K90" s="22">
        <v>6000000</v>
      </c>
      <c r="L90" s="22">
        <v>6000000</v>
      </c>
      <c r="M90" s="30"/>
      <c r="N90" s="30"/>
      <c r="O90" s="30"/>
      <c r="P90" s="30"/>
      <c r="Q90" s="30"/>
      <c r="R90" s="30"/>
      <c r="S90" s="30"/>
      <c r="T90" s="167">
        <v>24000000</v>
      </c>
    </row>
    <row r="91" spans="1:20" s="53" customFormat="1" ht="20.100000000000001" customHeight="1">
      <c r="A91" s="226" t="s">
        <v>158</v>
      </c>
      <c r="B91" s="289" t="s">
        <v>30</v>
      </c>
      <c r="C91" s="290"/>
      <c r="D91" s="290"/>
      <c r="E91" s="290"/>
      <c r="F91" s="290"/>
      <c r="G91" s="35">
        <v>502707232</v>
      </c>
      <c r="H91" s="35">
        <v>83195954</v>
      </c>
      <c r="I91" s="35">
        <v>137926750</v>
      </c>
      <c r="J91" s="35">
        <v>22518857</v>
      </c>
      <c r="K91" s="35">
        <v>14000000</v>
      </c>
      <c r="L91" s="35">
        <v>15000000</v>
      </c>
      <c r="M91" s="35">
        <v>0</v>
      </c>
      <c r="N91" s="35">
        <v>0</v>
      </c>
      <c r="O91" s="35">
        <v>0</v>
      </c>
      <c r="P91" s="35">
        <v>0</v>
      </c>
      <c r="Q91" s="35">
        <v>0</v>
      </c>
      <c r="R91" s="35">
        <v>0</v>
      </c>
      <c r="S91" s="35">
        <v>0</v>
      </c>
      <c r="T91" s="35">
        <v>93652044</v>
      </c>
    </row>
    <row r="92" spans="1:20" s="23" customFormat="1" ht="80.25" customHeight="1">
      <c r="A92" s="172" t="s">
        <v>159</v>
      </c>
      <c r="B92" s="26" t="s">
        <v>140</v>
      </c>
      <c r="C92" s="27" t="s">
        <v>141</v>
      </c>
      <c r="D92" s="20" t="s">
        <v>142</v>
      </c>
      <c r="E92" s="21">
        <v>2011</v>
      </c>
      <c r="F92" s="21">
        <v>2015</v>
      </c>
      <c r="G92" s="24">
        <v>921666</v>
      </c>
      <c r="H92" s="24">
        <v>856913</v>
      </c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168">
        <v>0</v>
      </c>
    </row>
    <row r="93" spans="1:20" s="23" customFormat="1" ht="66" customHeight="1">
      <c r="A93" s="172" t="s">
        <v>160</v>
      </c>
      <c r="B93" s="26" t="s">
        <v>267</v>
      </c>
      <c r="C93" s="27" t="s">
        <v>143</v>
      </c>
      <c r="D93" s="20" t="s">
        <v>35</v>
      </c>
      <c r="E93" s="21">
        <v>2009</v>
      </c>
      <c r="F93" s="21">
        <v>2015</v>
      </c>
      <c r="G93" s="24">
        <v>212364442</v>
      </c>
      <c r="H93" s="24">
        <v>32948473</v>
      </c>
      <c r="I93" s="24">
        <v>34422321</v>
      </c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168">
        <v>0</v>
      </c>
    </row>
    <row r="94" spans="1:20" s="23" customFormat="1" ht="69" customHeight="1">
      <c r="A94" s="172" t="s">
        <v>161</v>
      </c>
      <c r="B94" s="20" t="s">
        <v>228</v>
      </c>
      <c r="C94" s="20" t="s">
        <v>44</v>
      </c>
      <c r="D94" s="20" t="s">
        <v>35</v>
      </c>
      <c r="E94" s="21">
        <v>2010</v>
      </c>
      <c r="F94" s="21">
        <v>2015</v>
      </c>
      <c r="G94" s="24">
        <v>53179666</v>
      </c>
      <c r="H94" s="24">
        <v>0</v>
      </c>
      <c r="I94" s="24">
        <v>1649291</v>
      </c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168">
        <v>1649291</v>
      </c>
    </row>
    <row r="95" spans="1:20" s="23" customFormat="1" ht="102.75" customHeight="1">
      <c r="A95" s="172" t="s">
        <v>162</v>
      </c>
      <c r="B95" s="20" t="s">
        <v>163</v>
      </c>
      <c r="C95" s="20" t="s">
        <v>114</v>
      </c>
      <c r="D95" s="20" t="s">
        <v>111</v>
      </c>
      <c r="E95" s="21">
        <v>2012</v>
      </c>
      <c r="F95" s="21">
        <v>2018</v>
      </c>
      <c r="G95" s="24">
        <v>48000000</v>
      </c>
      <c r="H95" s="24">
        <v>0</v>
      </c>
      <c r="I95" s="24">
        <v>7000000</v>
      </c>
      <c r="J95" s="24">
        <v>13000000</v>
      </c>
      <c r="K95" s="24">
        <v>13000000</v>
      </c>
      <c r="L95" s="24">
        <v>15000000</v>
      </c>
      <c r="M95" s="24"/>
      <c r="N95" s="24"/>
      <c r="O95" s="24"/>
      <c r="P95" s="24"/>
      <c r="Q95" s="24"/>
      <c r="R95" s="24"/>
      <c r="S95" s="24"/>
      <c r="T95" s="168">
        <v>0</v>
      </c>
    </row>
    <row r="96" spans="1:20" s="23" customFormat="1" ht="67.5" customHeight="1">
      <c r="A96" s="172" t="s">
        <v>164</v>
      </c>
      <c r="B96" s="20" t="s">
        <v>165</v>
      </c>
      <c r="C96" s="20" t="s">
        <v>166</v>
      </c>
      <c r="D96" s="20" t="s">
        <v>111</v>
      </c>
      <c r="E96" s="21">
        <v>2012</v>
      </c>
      <c r="F96" s="21">
        <v>2014</v>
      </c>
      <c r="G96" s="22">
        <v>2230000</v>
      </c>
      <c r="H96" s="22">
        <v>490000</v>
      </c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167">
        <v>0</v>
      </c>
    </row>
    <row r="97" spans="1:21" s="23" customFormat="1" ht="48" customHeight="1">
      <c r="A97" s="172" t="s">
        <v>167</v>
      </c>
      <c r="B97" s="26" t="s">
        <v>168</v>
      </c>
      <c r="C97" s="27" t="s">
        <v>169</v>
      </c>
      <c r="D97" s="20" t="s">
        <v>170</v>
      </c>
      <c r="E97" s="21">
        <v>2010</v>
      </c>
      <c r="F97" s="21">
        <v>2015</v>
      </c>
      <c r="G97" s="24">
        <v>5805000</v>
      </c>
      <c r="H97" s="24">
        <v>3174516</v>
      </c>
      <c r="I97" s="24">
        <v>1200000</v>
      </c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168">
        <v>0</v>
      </c>
    </row>
    <row r="98" spans="1:21" s="23" customFormat="1" ht="71.25">
      <c r="A98" s="172" t="s">
        <v>193</v>
      </c>
      <c r="B98" s="26" t="s">
        <v>188</v>
      </c>
      <c r="C98" s="27" t="s">
        <v>191</v>
      </c>
      <c r="D98" s="20" t="s">
        <v>192</v>
      </c>
      <c r="E98" s="21">
        <v>2012</v>
      </c>
      <c r="F98" s="21">
        <v>2014</v>
      </c>
      <c r="G98" s="24">
        <v>828210</v>
      </c>
      <c r="H98" s="24">
        <v>482662</v>
      </c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168">
        <v>0</v>
      </c>
    </row>
    <row r="99" spans="1:21" s="23" customFormat="1" ht="114">
      <c r="A99" s="172" t="s">
        <v>195</v>
      </c>
      <c r="B99" s="26" t="s">
        <v>189</v>
      </c>
      <c r="C99" s="27" t="s">
        <v>194</v>
      </c>
      <c r="D99" s="20" t="s">
        <v>139</v>
      </c>
      <c r="E99" s="21">
        <v>2002</v>
      </c>
      <c r="F99" s="21">
        <v>2017</v>
      </c>
      <c r="G99" s="24">
        <v>17362975</v>
      </c>
      <c r="H99" s="24">
        <v>3562863</v>
      </c>
      <c r="I99" s="24">
        <v>1000000</v>
      </c>
      <c r="J99" s="24">
        <v>1000000</v>
      </c>
      <c r="K99" s="24">
        <v>1000000</v>
      </c>
      <c r="L99" s="24"/>
      <c r="M99" s="24"/>
      <c r="N99" s="24"/>
      <c r="O99" s="24"/>
      <c r="P99" s="24"/>
      <c r="Q99" s="24"/>
      <c r="R99" s="24"/>
      <c r="S99" s="24"/>
      <c r="T99" s="168">
        <v>3000000</v>
      </c>
    </row>
    <row r="100" spans="1:21" ht="156.75">
      <c r="A100" s="172" t="s">
        <v>215</v>
      </c>
      <c r="B100" s="37" t="s">
        <v>211</v>
      </c>
      <c r="C100" s="37" t="s">
        <v>214</v>
      </c>
      <c r="D100" s="37" t="s">
        <v>139</v>
      </c>
      <c r="E100" s="41">
        <v>2011</v>
      </c>
      <c r="F100" s="41">
        <v>2015</v>
      </c>
      <c r="G100" s="42">
        <v>17194975</v>
      </c>
      <c r="H100" s="42">
        <v>11027715</v>
      </c>
      <c r="I100" s="42">
        <v>5647462</v>
      </c>
      <c r="J100" s="42"/>
      <c r="K100" s="42"/>
      <c r="L100" s="43"/>
      <c r="M100" s="43"/>
      <c r="N100" s="43"/>
      <c r="O100" s="43"/>
      <c r="P100" s="43"/>
      <c r="Q100" s="43"/>
      <c r="R100" s="43"/>
      <c r="S100" s="43"/>
      <c r="T100" s="167">
        <v>0</v>
      </c>
    </row>
    <row r="101" spans="1:21" ht="49.5" customHeight="1">
      <c r="A101" s="172" t="s">
        <v>224</v>
      </c>
      <c r="B101" s="37" t="s">
        <v>221</v>
      </c>
      <c r="C101" s="37" t="s">
        <v>222</v>
      </c>
      <c r="D101" s="37" t="s">
        <v>225</v>
      </c>
      <c r="E101" s="41">
        <v>2013</v>
      </c>
      <c r="F101" s="41">
        <v>2014</v>
      </c>
      <c r="G101" s="42">
        <v>329216</v>
      </c>
      <c r="H101" s="42">
        <v>269556</v>
      </c>
      <c r="I101" s="42"/>
      <c r="J101" s="42"/>
      <c r="K101" s="42"/>
      <c r="L101" s="43"/>
      <c r="M101" s="43"/>
      <c r="N101" s="43"/>
      <c r="O101" s="43"/>
      <c r="P101" s="43"/>
      <c r="Q101" s="43"/>
      <c r="R101" s="43"/>
      <c r="S101" s="43"/>
      <c r="T101" s="167">
        <v>0</v>
      </c>
    </row>
    <row r="102" spans="1:21" s="23" customFormat="1" ht="177" customHeight="1">
      <c r="A102" s="172" t="s">
        <v>250</v>
      </c>
      <c r="B102" s="26" t="s">
        <v>249</v>
      </c>
      <c r="C102" s="26" t="s">
        <v>260</v>
      </c>
      <c r="D102" s="26" t="s">
        <v>86</v>
      </c>
      <c r="E102" s="21">
        <v>2008</v>
      </c>
      <c r="F102" s="21">
        <v>2016</v>
      </c>
      <c r="G102" s="54">
        <v>36895859</v>
      </c>
      <c r="H102" s="54">
        <v>32000</v>
      </c>
      <c r="I102" s="54">
        <v>11207495</v>
      </c>
      <c r="J102" s="54">
        <v>8518857</v>
      </c>
      <c r="K102" s="54"/>
      <c r="L102" s="22"/>
      <c r="M102" s="22"/>
      <c r="N102" s="22"/>
      <c r="O102" s="22"/>
      <c r="P102" s="22"/>
      <c r="Q102" s="22"/>
      <c r="R102" s="22"/>
      <c r="S102" s="22"/>
      <c r="T102" s="167">
        <v>19726352</v>
      </c>
    </row>
    <row r="103" spans="1:21" s="23" customFormat="1" ht="162" customHeight="1">
      <c r="A103" s="172" t="s">
        <v>254</v>
      </c>
      <c r="B103" s="26" t="s">
        <v>212</v>
      </c>
      <c r="C103" s="27" t="s">
        <v>216</v>
      </c>
      <c r="D103" s="20" t="s">
        <v>89</v>
      </c>
      <c r="E103" s="21">
        <v>2011</v>
      </c>
      <c r="F103" s="21">
        <v>2015</v>
      </c>
      <c r="G103" s="24">
        <v>20812593</v>
      </c>
      <c r="H103" s="24">
        <v>13052897</v>
      </c>
      <c r="I103" s="24">
        <v>6523780</v>
      </c>
      <c r="J103" s="24"/>
      <c r="K103" s="30"/>
      <c r="L103" s="30"/>
      <c r="M103" s="30"/>
      <c r="N103" s="30"/>
      <c r="O103" s="30"/>
      <c r="P103" s="30"/>
      <c r="Q103" s="30"/>
      <c r="R103" s="30"/>
      <c r="S103" s="30"/>
      <c r="T103" s="168">
        <v>0</v>
      </c>
    </row>
    <row r="104" spans="1:21" ht="156.75">
      <c r="A104" s="172" t="s">
        <v>255</v>
      </c>
      <c r="B104" s="37" t="s">
        <v>248</v>
      </c>
      <c r="C104" s="37" t="s">
        <v>253</v>
      </c>
      <c r="D104" s="20" t="s">
        <v>89</v>
      </c>
      <c r="E104" s="21">
        <v>2011</v>
      </c>
      <c r="F104" s="21">
        <v>2015</v>
      </c>
      <c r="G104" s="42">
        <v>13532630</v>
      </c>
      <c r="H104" s="42">
        <v>10014760</v>
      </c>
      <c r="I104" s="42">
        <v>3310000</v>
      </c>
      <c r="J104" s="42"/>
      <c r="K104" s="43"/>
      <c r="L104" s="43"/>
      <c r="M104" s="43"/>
      <c r="N104" s="43"/>
      <c r="O104" s="43"/>
      <c r="P104" s="43"/>
      <c r="Q104" s="43"/>
      <c r="R104" s="43"/>
      <c r="S104" s="43"/>
      <c r="T104" s="167">
        <v>3310000</v>
      </c>
    </row>
    <row r="105" spans="1:21" s="84" customFormat="1" ht="57">
      <c r="A105" s="181" t="s">
        <v>459</v>
      </c>
      <c r="B105" s="32" t="s">
        <v>297</v>
      </c>
      <c r="C105" s="32" t="s">
        <v>114</v>
      </c>
      <c r="D105" s="32" t="s">
        <v>298</v>
      </c>
      <c r="E105" s="33">
        <v>2014</v>
      </c>
      <c r="F105" s="33">
        <v>2015</v>
      </c>
      <c r="G105" s="140">
        <v>72800000</v>
      </c>
      <c r="H105" s="140">
        <v>7283599</v>
      </c>
      <c r="I105" s="140">
        <v>65516401</v>
      </c>
      <c r="J105" s="140"/>
      <c r="K105" s="141"/>
      <c r="L105" s="141"/>
      <c r="M105" s="141"/>
      <c r="N105" s="141"/>
      <c r="O105" s="141"/>
      <c r="P105" s="141"/>
      <c r="Q105" s="141"/>
      <c r="R105" s="141"/>
      <c r="S105" s="141"/>
      <c r="T105" s="182">
        <v>65516401</v>
      </c>
    </row>
    <row r="106" spans="1:21" s="23" customFormat="1" ht="100.5" thickBot="1">
      <c r="A106" s="181" t="s">
        <v>466</v>
      </c>
      <c r="B106" s="32" t="s">
        <v>478</v>
      </c>
      <c r="C106" s="196" t="s">
        <v>464</v>
      </c>
      <c r="D106" s="196" t="s">
        <v>465</v>
      </c>
      <c r="E106" s="197">
        <v>2014</v>
      </c>
      <c r="F106" s="197">
        <v>2016</v>
      </c>
      <c r="G106" s="198">
        <v>0</v>
      </c>
      <c r="H106" s="198">
        <v>0</v>
      </c>
      <c r="I106" s="198">
        <v>0</v>
      </c>
      <c r="J106" s="198">
        <v>0</v>
      </c>
      <c r="K106" s="199"/>
      <c r="L106" s="199"/>
      <c r="M106" s="199"/>
      <c r="N106" s="199"/>
      <c r="O106" s="199"/>
      <c r="P106" s="199"/>
      <c r="Q106" s="199"/>
      <c r="R106" s="199"/>
      <c r="S106" s="199"/>
      <c r="T106" s="200">
        <v>0</v>
      </c>
    </row>
    <row r="107" spans="1:21" s="23" customFormat="1" ht="143.25" thickBot="1">
      <c r="A107" s="201" t="s">
        <v>480</v>
      </c>
      <c r="B107" s="20" t="s">
        <v>482</v>
      </c>
      <c r="C107" s="196" t="s">
        <v>483</v>
      </c>
      <c r="D107" s="196" t="s">
        <v>111</v>
      </c>
      <c r="E107" s="197">
        <v>2014</v>
      </c>
      <c r="F107" s="197">
        <v>2015</v>
      </c>
      <c r="G107" s="198">
        <v>450000</v>
      </c>
      <c r="H107" s="198">
        <v>0</v>
      </c>
      <c r="I107" s="198">
        <v>450000</v>
      </c>
      <c r="J107" s="198"/>
      <c r="K107" s="199"/>
      <c r="L107" s="199"/>
      <c r="M107" s="199"/>
      <c r="N107" s="199"/>
      <c r="O107" s="199"/>
      <c r="P107" s="199"/>
      <c r="Q107" s="199"/>
      <c r="R107" s="199"/>
      <c r="S107" s="199"/>
      <c r="T107" s="200">
        <v>450000</v>
      </c>
    </row>
    <row r="108" spans="1:21" s="84" customFormat="1">
      <c r="A108" s="191"/>
      <c r="B108" s="192"/>
      <c r="C108" s="192"/>
      <c r="D108" s="192"/>
      <c r="E108" s="193"/>
      <c r="F108" s="193"/>
      <c r="G108" s="194"/>
      <c r="H108" s="194"/>
      <c r="I108" s="194"/>
      <c r="J108" s="194"/>
      <c r="K108" s="60"/>
      <c r="L108" s="60"/>
      <c r="M108" s="60"/>
      <c r="N108" s="60"/>
      <c r="O108" s="60"/>
      <c r="P108" s="60"/>
      <c r="Q108" s="60"/>
      <c r="R108" s="60"/>
      <c r="S108" s="60"/>
      <c r="T108" s="195"/>
    </row>
    <row r="109" spans="1:21" ht="14.25" customHeight="1">
      <c r="G109" s="55"/>
      <c r="H109" s="55" t="s">
        <v>264</v>
      </c>
      <c r="I109" s="55" t="s">
        <v>265</v>
      </c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</row>
    <row r="110" spans="1:21" ht="14.25" customHeight="1">
      <c r="B110" s="56" t="s">
        <v>261</v>
      </c>
      <c r="G110" s="55"/>
      <c r="H110" s="55">
        <v>68959</v>
      </c>
      <c r="I110" s="55">
        <v>96586636</v>
      </c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</row>
    <row r="111" spans="1:21" ht="14.25" customHeight="1">
      <c r="B111" s="56" t="s">
        <v>262</v>
      </c>
      <c r="C111" s="57"/>
      <c r="G111" s="55"/>
      <c r="H111" s="55">
        <v>11180000</v>
      </c>
      <c r="I111" s="55">
        <v>315562405</v>
      </c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</row>
    <row r="112" spans="1:21">
      <c r="B112" s="56" t="s">
        <v>263</v>
      </c>
      <c r="C112" s="57"/>
      <c r="G112" s="55"/>
      <c r="H112" s="55">
        <v>63770</v>
      </c>
      <c r="I112" s="55">
        <v>205588253</v>
      </c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</row>
    <row r="113" spans="1:20">
      <c r="B113" s="2" t="s">
        <v>266</v>
      </c>
      <c r="G113" s="55"/>
      <c r="H113" s="55">
        <v>189162926</v>
      </c>
      <c r="I113" s="55">
        <v>167428482</v>
      </c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</row>
    <row r="114" spans="1:20">
      <c r="C114" s="57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</row>
    <row r="115" spans="1:20"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</row>
    <row r="116" spans="1:20" ht="12" customHeight="1"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</row>
    <row r="117" spans="1:20">
      <c r="A117" s="58"/>
      <c r="B117" s="56"/>
      <c r="C117" s="56"/>
      <c r="D117" s="59"/>
      <c r="E117" s="58"/>
      <c r="F117" s="58"/>
      <c r="G117" s="60"/>
      <c r="H117" s="60"/>
      <c r="I117" s="60"/>
      <c r="J117" s="60"/>
      <c r="K117" s="60"/>
      <c r="L117" s="60"/>
      <c r="M117" s="60"/>
      <c r="N117" s="60"/>
      <c r="O117" s="60"/>
      <c r="P117" s="60"/>
      <c r="Q117" s="60"/>
      <c r="R117" s="60"/>
      <c r="S117" s="60"/>
      <c r="T117" s="60"/>
    </row>
    <row r="118" spans="1:20">
      <c r="A118" s="58"/>
      <c r="B118" s="56"/>
      <c r="C118" s="56"/>
      <c r="D118" s="59"/>
      <c r="E118" s="58"/>
      <c r="F118" s="58"/>
      <c r="G118" s="60"/>
      <c r="H118" s="60"/>
      <c r="I118" s="60"/>
      <c r="J118" s="60"/>
      <c r="K118" s="60"/>
      <c r="L118" s="60"/>
      <c r="M118" s="60"/>
      <c r="N118" s="60"/>
      <c r="O118" s="60"/>
      <c r="P118" s="60"/>
      <c r="Q118" s="60"/>
      <c r="R118" s="60"/>
      <c r="S118" s="60"/>
      <c r="T118" s="60"/>
    </row>
    <row r="119" spans="1:20">
      <c r="C119" s="56"/>
      <c r="D119" s="59"/>
      <c r="E119" s="58"/>
      <c r="F119" s="58"/>
      <c r="G119" s="60"/>
      <c r="H119" s="60"/>
      <c r="I119" s="60"/>
      <c r="J119" s="60"/>
      <c r="K119" s="60"/>
      <c r="L119" s="60"/>
      <c r="M119" s="60"/>
      <c r="N119" s="60"/>
      <c r="O119" s="60"/>
      <c r="P119" s="60"/>
      <c r="Q119" s="60"/>
      <c r="R119" s="60"/>
      <c r="S119" s="60"/>
      <c r="T119" s="60"/>
    </row>
    <row r="120" spans="1:20">
      <c r="A120" s="58"/>
      <c r="B120" s="56"/>
      <c r="C120" s="56"/>
      <c r="D120" s="59"/>
      <c r="E120" s="58"/>
      <c r="F120" s="58"/>
      <c r="G120" s="60"/>
      <c r="H120" s="60"/>
      <c r="I120" s="60"/>
      <c r="J120" s="60"/>
      <c r="K120" s="60"/>
      <c r="L120" s="60"/>
      <c r="M120" s="60"/>
      <c r="N120" s="60"/>
      <c r="O120" s="60"/>
      <c r="P120" s="60"/>
      <c r="Q120" s="60"/>
      <c r="R120" s="60"/>
      <c r="S120" s="60"/>
      <c r="T120" s="60"/>
    </row>
    <row r="121" spans="1:20">
      <c r="A121" s="58"/>
      <c r="B121" s="56"/>
      <c r="C121" s="56"/>
      <c r="D121" s="59"/>
      <c r="E121" s="58"/>
      <c r="F121" s="58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R121" s="60"/>
      <c r="S121" s="60"/>
      <c r="T121" s="60"/>
    </row>
    <row r="122" spans="1:20">
      <c r="A122" s="58"/>
      <c r="B122" s="56"/>
      <c r="C122" s="56"/>
      <c r="D122" s="59"/>
      <c r="E122" s="58"/>
      <c r="F122" s="58"/>
      <c r="G122" s="60"/>
      <c r="H122" s="60"/>
      <c r="I122" s="60"/>
      <c r="J122" s="60"/>
      <c r="K122" s="60"/>
      <c r="L122" s="60"/>
      <c r="M122" s="60"/>
      <c r="N122" s="60"/>
      <c r="O122" s="60"/>
      <c r="P122" s="60"/>
      <c r="Q122" s="60"/>
      <c r="R122" s="60"/>
      <c r="S122" s="60"/>
      <c r="T122" s="60"/>
    </row>
    <row r="123" spans="1:20">
      <c r="A123" s="58"/>
      <c r="B123" s="56"/>
      <c r="C123" s="56"/>
      <c r="D123" s="59"/>
      <c r="E123" s="58"/>
      <c r="F123" s="58"/>
      <c r="G123" s="60"/>
      <c r="H123" s="60"/>
      <c r="I123" s="60"/>
      <c r="J123" s="60"/>
      <c r="K123" s="60"/>
      <c r="L123" s="60"/>
      <c r="M123" s="60"/>
      <c r="N123" s="60"/>
      <c r="O123" s="60"/>
      <c r="P123" s="60"/>
      <c r="Q123" s="60"/>
      <c r="R123" s="60"/>
      <c r="S123" s="60"/>
      <c r="T123" s="60"/>
    </row>
    <row r="124" spans="1:20">
      <c r="A124" s="58"/>
      <c r="B124" s="61"/>
      <c r="C124" s="56"/>
      <c r="D124" s="59"/>
      <c r="E124" s="58"/>
      <c r="F124" s="58"/>
      <c r="G124" s="60"/>
      <c r="H124" s="60"/>
      <c r="I124" s="60"/>
      <c r="J124" s="60"/>
      <c r="K124" s="60"/>
      <c r="L124" s="60"/>
      <c r="M124" s="60"/>
      <c r="N124" s="60"/>
      <c r="O124" s="60"/>
      <c r="P124" s="60"/>
      <c r="Q124" s="60"/>
      <c r="R124" s="60"/>
      <c r="S124" s="60"/>
      <c r="T124" s="60"/>
    </row>
    <row r="125" spans="1:20">
      <c r="A125" s="58"/>
      <c r="B125" s="56"/>
      <c r="C125" s="56"/>
      <c r="D125" s="59"/>
      <c r="E125" s="58"/>
      <c r="F125" s="58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0"/>
      <c r="R125" s="60"/>
      <c r="S125" s="60"/>
      <c r="T125" s="60"/>
    </row>
    <row r="126" spans="1:20">
      <c r="A126" s="58"/>
      <c r="B126" s="56"/>
      <c r="C126" s="56"/>
      <c r="D126" s="59"/>
      <c r="E126" s="58"/>
      <c r="F126" s="58"/>
      <c r="G126" s="60"/>
      <c r="H126" s="60"/>
      <c r="I126" s="60"/>
      <c r="J126" s="60"/>
      <c r="K126" s="60"/>
      <c r="L126" s="60"/>
      <c r="M126" s="60"/>
      <c r="N126" s="60"/>
      <c r="O126" s="60"/>
      <c r="P126" s="60"/>
      <c r="Q126" s="60"/>
      <c r="R126" s="60"/>
      <c r="S126" s="60"/>
      <c r="T126" s="60"/>
    </row>
    <row r="127" spans="1:20">
      <c r="A127" s="58"/>
      <c r="B127" s="56"/>
      <c r="C127" s="56"/>
      <c r="D127" s="59"/>
      <c r="E127" s="58"/>
      <c r="F127" s="58"/>
      <c r="G127" s="60"/>
      <c r="H127" s="60"/>
      <c r="I127" s="60"/>
      <c r="J127" s="60"/>
      <c r="K127" s="60"/>
      <c r="L127" s="60"/>
      <c r="M127" s="60"/>
      <c r="N127" s="60"/>
      <c r="O127" s="60"/>
      <c r="P127" s="60"/>
      <c r="Q127" s="60"/>
      <c r="R127" s="60"/>
      <c r="S127" s="60"/>
      <c r="T127" s="60"/>
    </row>
    <row r="128" spans="1:20">
      <c r="A128" s="58"/>
      <c r="B128" s="56"/>
      <c r="C128" s="56"/>
      <c r="D128" s="59"/>
      <c r="E128" s="58"/>
      <c r="F128" s="58"/>
      <c r="G128" s="60"/>
      <c r="H128" s="60"/>
      <c r="I128" s="60"/>
      <c r="J128" s="60"/>
      <c r="K128" s="60"/>
      <c r="L128" s="60"/>
      <c r="M128" s="60"/>
      <c r="N128" s="60"/>
      <c r="O128" s="60"/>
      <c r="P128" s="60"/>
      <c r="Q128" s="60"/>
      <c r="R128" s="60"/>
      <c r="S128" s="60"/>
      <c r="T128" s="60"/>
    </row>
    <row r="129" spans="1:20">
      <c r="A129" s="58"/>
      <c r="B129" s="56"/>
      <c r="C129" s="56"/>
      <c r="D129" s="59"/>
      <c r="E129" s="58"/>
      <c r="F129" s="58"/>
      <c r="G129" s="60"/>
      <c r="H129" s="60"/>
      <c r="I129" s="60"/>
      <c r="J129" s="60"/>
      <c r="K129" s="60"/>
      <c r="L129" s="60"/>
      <c r="M129" s="60"/>
      <c r="N129" s="60"/>
      <c r="O129" s="60"/>
      <c r="P129" s="60"/>
      <c r="Q129" s="60"/>
      <c r="R129" s="60"/>
      <c r="S129" s="60"/>
      <c r="T129" s="60"/>
    </row>
    <row r="130" spans="1:20">
      <c r="A130" s="58"/>
      <c r="B130" s="56"/>
      <c r="C130" s="56"/>
      <c r="D130" s="59"/>
      <c r="E130" s="58"/>
      <c r="F130" s="58"/>
      <c r="G130" s="60"/>
      <c r="H130" s="60"/>
      <c r="I130" s="60"/>
      <c r="J130" s="60"/>
      <c r="K130" s="60"/>
      <c r="L130" s="60"/>
      <c r="M130" s="60"/>
      <c r="N130" s="60"/>
      <c r="O130" s="60"/>
      <c r="P130" s="60"/>
      <c r="Q130" s="60"/>
      <c r="R130" s="60"/>
      <c r="S130" s="60"/>
      <c r="T130" s="60"/>
    </row>
    <row r="131" spans="1:20">
      <c r="A131" s="58"/>
      <c r="B131" s="56"/>
      <c r="C131" s="56"/>
      <c r="D131" s="59"/>
      <c r="E131" s="58"/>
      <c r="F131" s="58"/>
      <c r="G131" s="60"/>
      <c r="H131" s="60"/>
      <c r="I131" s="60"/>
      <c r="J131" s="60"/>
      <c r="K131" s="60"/>
      <c r="L131" s="60"/>
      <c r="M131" s="60"/>
      <c r="N131" s="60"/>
      <c r="O131" s="60"/>
      <c r="P131" s="60"/>
      <c r="Q131" s="60"/>
      <c r="R131" s="60"/>
      <c r="S131" s="60"/>
      <c r="T131" s="60"/>
    </row>
    <row r="132" spans="1:20">
      <c r="A132" s="58"/>
      <c r="B132" s="56"/>
      <c r="C132" s="56"/>
      <c r="D132" s="59"/>
      <c r="E132" s="58"/>
      <c r="F132" s="58"/>
      <c r="G132" s="60"/>
      <c r="H132" s="60"/>
      <c r="I132" s="60"/>
      <c r="J132" s="60"/>
      <c r="K132" s="60"/>
      <c r="L132" s="60"/>
      <c r="M132" s="60"/>
      <c r="N132" s="60"/>
      <c r="O132" s="60"/>
      <c r="P132" s="60"/>
      <c r="Q132" s="60"/>
      <c r="R132" s="60"/>
      <c r="S132" s="60"/>
      <c r="T132" s="60"/>
    </row>
    <row r="133" spans="1:20">
      <c r="A133" s="58"/>
      <c r="B133" s="56"/>
      <c r="C133" s="56"/>
      <c r="D133" s="59"/>
      <c r="E133" s="58"/>
      <c r="F133" s="58"/>
      <c r="G133" s="60"/>
      <c r="H133" s="60"/>
      <c r="I133" s="60"/>
      <c r="J133" s="60"/>
      <c r="K133" s="60"/>
      <c r="L133" s="60"/>
      <c r="M133" s="60"/>
      <c r="N133" s="60"/>
      <c r="O133" s="60"/>
      <c r="P133" s="60"/>
      <c r="Q133" s="60"/>
      <c r="R133" s="60"/>
      <c r="S133" s="60"/>
      <c r="T133" s="60"/>
    </row>
    <row r="134" spans="1:20">
      <c r="A134" s="58"/>
      <c r="B134" s="56"/>
      <c r="C134" s="56"/>
      <c r="D134" s="59"/>
      <c r="E134" s="58"/>
      <c r="F134" s="58"/>
      <c r="G134" s="60"/>
      <c r="H134" s="60"/>
      <c r="I134" s="60"/>
      <c r="J134" s="60"/>
      <c r="K134" s="60"/>
      <c r="L134" s="60"/>
      <c r="M134" s="60"/>
      <c r="N134" s="60"/>
      <c r="O134" s="60"/>
      <c r="P134" s="60"/>
      <c r="Q134" s="60"/>
      <c r="R134" s="60"/>
      <c r="S134" s="60"/>
      <c r="T134" s="60"/>
    </row>
    <row r="135" spans="1:20">
      <c r="A135" s="58"/>
      <c r="B135" s="56"/>
      <c r="C135" s="56"/>
      <c r="D135" s="59"/>
      <c r="E135" s="58"/>
      <c r="F135" s="58"/>
      <c r="G135" s="60"/>
      <c r="H135" s="60"/>
      <c r="I135" s="60"/>
      <c r="J135" s="60"/>
      <c r="K135" s="60"/>
      <c r="L135" s="60"/>
      <c r="M135" s="60"/>
      <c r="N135" s="60"/>
      <c r="O135" s="60"/>
      <c r="P135" s="60"/>
      <c r="Q135" s="60"/>
      <c r="R135" s="60"/>
      <c r="S135" s="60"/>
      <c r="T135" s="60"/>
    </row>
    <row r="136" spans="1:20">
      <c r="A136" s="58"/>
      <c r="B136" s="56"/>
      <c r="C136" s="56"/>
      <c r="D136" s="59"/>
      <c r="E136" s="58"/>
      <c r="F136" s="58"/>
      <c r="G136" s="60"/>
      <c r="H136" s="60"/>
      <c r="I136" s="60"/>
      <c r="J136" s="60"/>
      <c r="K136" s="60"/>
      <c r="L136" s="60"/>
      <c r="M136" s="60"/>
      <c r="N136" s="60"/>
      <c r="O136" s="60"/>
      <c r="P136" s="60"/>
      <c r="Q136" s="60"/>
      <c r="R136" s="60"/>
      <c r="S136" s="60"/>
      <c r="T136" s="60"/>
    </row>
    <row r="137" spans="1:20">
      <c r="A137" s="58"/>
      <c r="B137" s="56"/>
      <c r="C137" s="56"/>
      <c r="D137" s="59"/>
      <c r="E137" s="58"/>
      <c r="F137" s="58"/>
      <c r="G137" s="60"/>
      <c r="H137" s="60"/>
      <c r="I137" s="60"/>
      <c r="J137" s="60"/>
      <c r="K137" s="60"/>
      <c r="L137" s="60"/>
      <c r="M137" s="60"/>
      <c r="N137" s="60"/>
      <c r="O137" s="60"/>
      <c r="P137" s="60"/>
      <c r="Q137" s="60"/>
      <c r="R137" s="60"/>
      <c r="S137" s="60"/>
      <c r="T137" s="60"/>
    </row>
    <row r="138" spans="1:20">
      <c r="A138" s="58"/>
      <c r="B138" s="56"/>
      <c r="C138" s="56"/>
      <c r="D138" s="59"/>
      <c r="E138" s="58"/>
      <c r="F138" s="58"/>
      <c r="G138" s="60"/>
      <c r="H138" s="60"/>
      <c r="I138" s="60"/>
      <c r="J138" s="60"/>
      <c r="K138" s="60"/>
      <c r="L138" s="60"/>
      <c r="M138" s="60"/>
      <c r="N138" s="60"/>
      <c r="O138" s="60"/>
      <c r="P138" s="60"/>
      <c r="Q138" s="60"/>
      <c r="R138" s="60"/>
      <c r="S138" s="60"/>
      <c r="T138" s="60"/>
    </row>
    <row r="139" spans="1:20">
      <c r="A139" s="58"/>
      <c r="B139" s="56"/>
      <c r="C139" s="56"/>
      <c r="D139" s="59"/>
      <c r="E139" s="58"/>
      <c r="F139" s="58"/>
      <c r="G139" s="60"/>
      <c r="H139" s="60"/>
      <c r="I139" s="60"/>
      <c r="J139" s="60"/>
      <c r="K139" s="60"/>
      <c r="L139" s="60"/>
      <c r="M139" s="60"/>
      <c r="N139" s="60"/>
      <c r="O139" s="60"/>
      <c r="P139" s="60"/>
      <c r="Q139" s="60"/>
      <c r="R139" s="60"/>
      <c r="S139" s="60"/>
      <c r="T139" s="60"/>
    </row>
    <row r="140" spans="1:20">
      <c r="A140" s="58"/>
      <c r="B140" s="56"/>
      <c r="C140" s="56"/>
      <c r="D140" s="59"/>
      <c r="E140" s="58"/>
      <c r="F140" s="58"/>
      <c r="G140" s="60"/>
      <c r="H140" s="60"/>
      <c r="I140" s="60"/>
      <c r="J140" s="60"/>
      <c r="K140" s="60"/>
      <c r="L140" s="60"/>
      <c r="M140" s="60"/>
      <c r="N140" s="60"/>
      <c r="O140" s="60"/>
      <c r="P140" s="60"/>
      <c r="Q140" s="60"/>
      <c r="R140" s="60"/>
      <c r="S140" s="60"/>
      <c r="T140" s="60"/>
    </row>
    <row r="141" spans="1:20">
      <c r="A141" s="58"/>
      <c r="B141" s="56"/>
      <c r="C141" s="56"/>
      <c r="D141" s="59"/>
      <c r="E141" s="58"/>
      <c r="F141" s="58"/>
      <c r="G141" s="60"/>
      <c r="H141" s="60"/>
      <c r="I141" s="60"/>
      <c r="J141" s="60"/>
      <c r="K141" s="60"/>
      <c r="L141" s="60"/>
      <c r="M141" s="60"/>
      <c r="N141" s="60"/>
      <c r="O141" s="60"/>
      <c r="P141" s="60"/>
      <c r="Q141" s="60"/>
      <c r="R141" s="60"/>
      <c r="S141" s="60"/>
      <c r="T141" s="60"/>
    </row>
    <row r="142" spans="1:20">
      <c r="G142" s="55"/>
    </row>
    <row r="143" spans="1:20">
      <c r="G143" s="55"/>
    </row>
    <row r="144" spans="1:20">
      <c r="G144" s="55"/>
    </row>
    <row r="145" spans="7:7">
      <c r="G145" s="55"/>
    </row>
    <row r="146" spans="7:7">
      <c r="G146" s="55"/>
    </row>
    <row r="147" spans="7:7">
      <c r="G147" s="55"/>
    </row>
  </sheetData>
  <mergeCells count="22">
    <mergeCell ref="N1:R1"/>
    <mergeCell ref="A2:A3"/>
    <mergeCell ref="B2:B3"/>
    <mergeCell ref="C2:C3"/>
    <mergeCell ref="D2:D3"/>
    <mergeCell ref="E2:F2"/>
    <mergeCell ref="B70:F70"/>
    <mergeCell ref="B71:F71"/>
    <mergeCell ref="B91:F91"/>
    <mergeCell ref="T2:T3"/>
    <mergeCell ref="E4:F4"/>
    <mergeCell ref="B5:F5"/>
    <mergeCell ref="B6:F6"/>
    <mergeCell ref="B7:F7"/>
    <mergeCell ref="B8:F8"/>
    <mergeCell ref="B9:F9"/>
    <mergeCell ref="B32:F32"/>
    <mergeCell ref="B65:F65"/>
    <mergeCell ref="B66:F66"/>
    <mergeCell ref="B68:F68"/>
    <mergeCell ref="G2:G3"/>
    <mergeCell ref="H2:S2"/>
  </mergeCells>
  <pageMargins left="0" right="0" top="7.874015748031496E-2" bottom="0.59055118110236227" header="0.31496062992125984" footer="0.31496062992125984"/>
  <pageSetup paperSize="9" scale="52" orientation="landscape" r:id="rId1"/>
  <headerFooter>
    <oddFooter>Strona &amp;P z &amp;N</oddFooter>
  </headerFooter>
  <rowBreaks count="3" manualBreakCount="3">
    <brk id="64" max="19" man="1"/>
    <brk id="81" max="19" man="1"/>
    <brk id="96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Z57"/>
  <sheetViews>
    <sheetView tabSelected="1" view="pageBreakPreview" zoomScale="70" zoomScaleNormal="40" zoomScaleSheetLayoutView="70" workbookViewId="0">
      <pane xSplit="8" topLeftCell="I1" activePane="topRight" state="frozen"/>
      <selection pane="topRight" activeCell="M2" sqref="M2"/>
    </sheetView>
  </sheetViews>
  <sheetFormatPr defaultRowHeight="14.25"/>
  <cols>
    <col min="1" max="1" width="4.375" customWidth="1"/>
    <col min="2" max="2" width="9.125" customWidth="1"/>
    <col min="3" max="3" width="37.5" customWidth="1"/>
    <col min="4" max="5" width="15.625" customWidth="1"/>
    <col min="6" max="6" width="15.125" bestFit="1" customWidth="1"/>
    <col min="7" max="7" width="14.875" customWidth="1"/>
    <col min="8" max="8" width="15.125" bestFit="1" customWidth="1"/>
    <col min="9" max="9" width="12.75" bestFit="1" customWidth="1"/>
    <col min="10" max="10" width="14.5" customWidth="1"/>
    <col min="11" max="11" width="12.75" bestFit="1" customWidth="1"/>
    <col min="12" max="12" width="13.25" bestFit="1" customWidth="1"/>
    <col min="13" max="13" width="14.375" customWidth="1"/>
    <col min="14" max="14" width="13.25" bestFit="1" customWidth="1"/>
    <col min="15" max="15" width="12.75" bestFit="1" customWidth="1"/>
    <col min="16" max="16" width="14.5" customWidth="1"/>
    <col min="17" max="17" width="12.75" bestFit="1" customWidth="1"/>
    <col min="18" max="18" width="13.25" bestFit="1" customWidth="1"/>
    <col min="19" max="19" width="14.375" customWidth="1"/>
    <col min="20" max="21" width="13.25" bestFit="1" customWidth="1"/>
    <col min="22" max="22" width="14.375" customWidth="1"/>
    <col min="23" max="24" width="13.25" bestFit="1" customWidth="1"/>
    <col min="25" max="25" width="14.375" customWidth="1"/>
    <col min="26" max="27" width="13.25" bestFit="1" customWidth="1"/>
    <col min="28" max="28" width="14.375" customWidth="1"/>
    <col min="29" max="30" width="13.25" bestFit="1" customWidth="1"/>
    <col min="31" max="31" width="13.375" customWidth="1"/>
    <col min="32" max="33" width="13.25" bestFit="1" customWidth="1"/>
    <col min="34" max="34" width="13.375" customWidth="1"/>
    <col min="35" max="38" width="13.25" bestFit="1" customWidth="1"/>
    <col min="39" max="39" width="13.375" customWidth="1"/>
    <col min="40" max="40" width="13.25" bestFit="1" customWidth="1"/>
    <col min="41" max="41" width="14.375" customWidth="1"/>
    <col min="42" max="42" width="11.875" customWidth="1"/>
    <col min="43" max="43" width="13.375" customWidth="1"/>
    <col min="44" max="44" width="18.375" customWidth="1"/>
    <col min="45" max="45" width="46" style="69" customWidth="1"/>
    <col min="46" max="46" width="9" style="69"/>
  </cols>
  <sheetData>
    <row r="1" spans="1:46" ht="9.75" customHeight="1">
      <c r="B1" s="351"/>
      <c r="C1" s="351"/>
      <c r="D1" s="351"/>
      <c r="E1" s="202"/>
      <c r="F1" s="67"/>
      <c r="G1" s="68"/>
      <c r="H1" s="68"/>
      <c r="J1" s="69"/>
      <c r="K1" s="69"/>
      <c r="L1" s="69"/>
      <c r="M1" s="69"/>
      <c r="N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</row>
    <row r="2" spans="1:46" ht="84.75" customHeight="1">
      <c r="B2" s="352" t="s">
        <v>488</v>
      </c>
      <c r="C2" s="352"/>
      <c r="D2" s="352"/>
      <c r="E2" s="202"/>
      <c r="F2" s="67"/>
      <c r="G2" s="68"/>
      <c r="H2" s="68"/>
      <c r="J2" s="69"/>
      <c r="K2" s="69"/>
      <c r="L2" s="69"/>
      <c r="M2" s="69"/>
      <c r="N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</row>
    <row r="3" spans="1:46" ht="26.25" customHeight="1">
      <c r="A3" s="205"/>
      <c r="B3" s="205"/>
      <c r="C3" s="205"/>
      <c r="D3" s="205"/>
      <c r="E3" s="205"/>
      <c r="F3" s="205" t="s">
        <v>476</v>
      </c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  <c r="Z3" s="205"/>
      <c r="AA3" s="205"/>
      <c r="AB3" s="205"/>
      <c r="AC3" s="205"/>
      <c r="AD3" s="205"/>
      <c r="AE3" s="205"/>
      <c r="AF3" s="205"/>
      <c r="AG3" s="205"/>
      <c r="AH3" s="205"/>
      <c r="AI3" s="205"/>
      <c r="AJ3" s="205"/>
      <c r="AK3" s="205"/>
      <c r="AL3" s="205"/>
      <c r="AM3" s="205"/>
      <c r="AN3" s="205"/>
      <c r="AO3" s="205"/>
      <c r="AP3" s="205"/>
      <c r="AQ3" s="205"/>
      <c r="AR3" s="205"/>
      <c r="AS3" s="205"/>
    </row>
    <row r="4" spans="1:46" ht="21" thickBot="1">
      <c r="A4" s="190"/>
      <c r="B4" s="189"/>
      <c r="C4" s="188"/>
      <c r="D4" s="187"/>
      <c r="E4" s="187"/>
      <c r="F4" s="187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</row>
    <row r="5" spans="1:46" ht="15" thickBot="1">
      <c r="A5" s="186"/>
      <c r="B5" s="184"/>
      <c r="C5" s="185">
        <v>1</v>
      </c>
      <c r="D5" s="353">
        <v>2</v>
      </c>
      <c r="E5" s="354"/>
      <c r="F5" s="355">
        <v>3</v>
      </c>
      <c r="G5" s="356"/>
      <c r="H5" s="357"/>
      <c r="I5" s="355">
        <v>4</v>
      </c>
      <c r="J5" s="356"/>
      <c r="K5" s="357"/>
      <c r="L5" s="355">
        <v>5</v>
      </c>
      <c r="M5" s="356"/>
      <c r="N5" s="357"/>
      <c r="O5" s="355">
        <v>6</v>
      </c>
      <c r="P5" s="356"/>
      <c r="Q5" s="357"/>
      <c r="R5" s="355">
        <v>7</v>
      </c>
      <c r="S5" s="356"/>
      <c r="T5" s="358"/>
      <c r="U5" s="355">
        <v>7</v>
      </c>
      <c r="V5" s="356"/>
      <c r="W5" s="358"/>
      <c r="X5" s="355">
        <v>7</v>
      </c>
      <c r="Y5" s="356"/>
      <c r="Z5" s="358"/>
      <c r="AA5" s="355">
        <v>7</v>
      </c>
      <c r="AB5" s="356"/>
      <c r="AC5" s="357"/>
      <c r="AD5" s="355">
        <v>8</v>
      </c>
      <c r="AE5" s="356"/>
      <c r="AF5" s="357"/>
      <c r="AG5" s="355">
        <v>10</v>
      </c>
      <c r="AH5" s="356"/>
      <c r="AI5" s="357"/>
      <c r="AJ5" s="206">
        <v>11</v>
      </c>
      <c r="AK5" s="69"/>
      <c r="AS5"/>
      <c r="AT5"/>
    </row>
    <row r="6" spans="1:46" ht="28.5" customHeight="1">
      <c r="A6" s="362" t="s">
        <v>288</v>
      </c>
      <c r="B6" s="364" t="s">
        <v>289</v>
      </c>
      <c r="C6" s="366" t="s">
        <v>19</v>
      </c>
      <c r="D6" s="368" t="s">
        <v>290</v>
      </c>
      <c r="E6" s="369"/>
      <c r="F6" s="347" t="s">
        <v>291</v>
      </c>
      <c r="G6" s="348"/>
      <c r="H6" s="350"/>
      <c r="I6" s="372">
        <v>2014</v>
      </c>
      <c r="J6" s="373"/>
      <c r="K6" s="374"/>
      <c r="L6" s="347">
        <v>2015</v>
      </c>
      <c r="M6" s="348"/>
      <c r="N6" s="350"/>
      <c r="O6" s="372">
        <v>2016</v>
      </c>
      <c r="P6" s="373"/>
      <c r="Q6" s="374"/>
      <c r="R6" s="347">
        <v>2017</v>
      </c>
      <c r="S6" s="348"/>
      <c r="T6" s="349"/>
      <c r="U6" s="347">
        <v>2018</v>
      </c>
      <c r="V6" s="348"/>
      <c r="W6" s="349"/>
      <c r="X6" s="347">
        <v>2019</v>
      </c>
      <c r="Y6" s="348"/>
      <c r="Z6" s="349"/>
      <c r="AA6" s="347" t="s">
        <v>502</v>
      </c>
      <c r="AB6" s="348"/>
      <c r="AC6" s="350"/>
      <c r="AD6" s="347" t="s">
        <v>495</v>
      </c>
      <c r="AE6" s="348"/>
      <c r="AF6" s="350"/>
      <c r="AG6" s="347" t="s">
        <v>469</v>
      </c>
      <c r="AH6" s="348"/>
      <c r="AI6" s="350"/>
      <c r="AJ6" s="359" t="s">
        <v>292</v>
      </c>
      <c r="AK6" s="69"/>
      <c r="AS6"/>
      <c r="AT6"/>
    </row>
    <row r="7" spans="1:46" ht="62.25" customHeight="1" thickBot="1">
      <c r="A7" s="363"/>
      <c r="B7" s="365"/>
      <c r="C7" s="367"/>
      <c r="D7" s="370"/>
      <c r="E7" s="371"/>
      <c r="F7" s="70" t="s">
        <v>470</v>
      </c>
      <c r="G7" s="71" t="s">
        <v>293</v>
      </c>
      <c r="H7" s="72" t="s">
        <v>294</v>
      </c>
      <c r="I7" s="70" t="s">
        <v>470</v>
      </c>
      <c r="J7" s="71" t="s">
        <v>293</v>
      </c>
      <c r="K7" s="72" t="s">
        <v>294</v>
      </c>
      <c r="L7" s="70" t="s">
        <v>470</v>
      </c>
      <c r="M7" s="71" t="s">
        <v>293</v>
      </c>
      <c r="N7" s="72" t="s">
        <v>294</v>
      </c>
      <c r="O7" s="70" t="s">
        <v>470</v>
      </c>
      <c r="P7" s="71" t="s">
        <v>293</v>
      </c>
      <c r="Q7" s="72" t="s">
        <v>294</v>
      </c>
      <c r="R7" s="70" t="s">
        <v>470</v>
      </c>
      <c r="S7" s="71" t="s">
        <v>293</v>
      </c>
      <c r="T7" s="207" t="s">
        <v>294</v>
      </c>
      <c r="U7" s="70" t="s">
        <v>470</v>
      </c>
      <c r="V7" s="71" t="s">
        <v>293</v>
      </c>
      <c r="W7" s="207" t="s">
        <v>294</v>
      </c>
      <c r="X7" s="70" t="s">
        <v>470</v>
      </c>
      <c r="Y7" s="71" t="s">
        <v>293</v>
      </c>
      <c r="Z7" s="207" t="s">
        <v>294</v>
      </c>
      <c r="AA7" s="70" t="s">
        <v>470</v>
      </c>
      <c r="AB7" s="71" t="s">
        <v>293</v>
      </c>
      <c r="AC7" s="72" t="s">
        <v>294</v>
      </c>
      <c r="AD7" s="70" t="s">
        <v>470</v>
      </c>
      <c r="AE7" s="71" t="s">
        <v>293</v>
      </c>
      <c r="AF7" s="72" t="s">
        <v>294</v>
      </c>
      <c r="AG7" s="70" t="s">
        <v>471</v>
      </c>
      <c r="AH7" s="71" t="s">
        <v>293</v>
      </c>
      <c r="AI7" s="72" t="s">
        <v>472</v>
      </c>
      <c r="AJ7" s="360"/>
      <c r="AK7" s="69"/>
      <c r="AS7"/>
      <c r="AT7"/>
    </row>
    <row r="8" spans="1:46" s="230" customFormat="1" ht="34.5" customHeight="1">
      <c r="A8" s="334">
        <v>1</v>
      </c>
      <c r="B8" s="317" t="s">
        <v>500</v>
      </c>
      <c r="C8" s="337" t="s">
        <v>501</v>
      </c>
      <c r="D8" s="340" t="s">
        <v>473</v>
      </c>
      <c r="E8" s="270" t="s">
        <v>384</v>
      </c>
      <c r="F8" s="143">
        <v>0</v>
      </c>
      <c r="G8" s="220">
        <v>165750</v>
      </c>
      <c r="H8" s="233">
        <f>F8+G8</f>
        <v>165750</v>
      </c>
      <c r="I8" s="143">
        <v>0</v>
      </c>
      <c r="J8" s="220">
        <v>25000</v>
      </c>
      <c r="K8" s="233">
        <f>I8+J8</f>
        <v>25000</v>
      </c>
      <c r="L8" s="143">
        <v>0</v>
      </c>
      <c r="M8" s="220">
        <v>140750</v>
      </c>
      <c r="N8" s="272">
        <f>L8+M8</f>
        <v>140750</v>
      </c>
      <c r="O8" s="143">
        <v>0</v>
      </c>
      <c r="P8" s="220">
        <v>0</v>
      </c>
      <c r="Q8" s="233">
        <f>O8+P8</f>
        <v>0</v>
      </c>
      <c r="R8" s="143">
        <v>0</v>
      </c>
      <c r="S8" s="220">
        <v>0</v>
      </c>
      <c r="T8" s="233">
        <f>R8+S8</f>
        <v>0</v>
      </c>
      <c r="U8" s="143">
        <v>0</v>
      </c>
      <c r="V8" s="220">
        <v>0</v>
      </c>
      <c r="W8" s="233">
        <f>U8+V8</f>
        <v>0</v>
      </c>
      <c r="X8" s="143">
        <v>0</v>
      </c>
      <c r="Y8" s="220">
        <v>0</v>
      </c>
      <c r="Z8" s="233">
        <f>X8+Y8</f>
        <v>0</v>
      </c>
      <c r="AA8" s="143">
        <v>0</v>
      </c>
      <c r="AB8" s="220">
        <v>0</v>
      </c>
      <c r="AC8" s="233">
        <f>AA8+AB8</f>
        <v>0</v>
      </c>
      <c r="AD8" s="143">
        <f>I8+L8+O8+R8+U8+X8+AA8</f>
        <v>0</v>
      </c>
      <c r="AE8" s="220">
        <f t="shared" ref="AE8:AF8" si="0">J8+M8+P8+S8+V8+Y8+AB8</f>
        <v>165750</v>
      </c>
      <c r="AF8" s="211">
        <f t="shared" si="0"/>
        <v>165750</v>
      </c>
      <c r="AG8" s="143">
        <v>0</v>
      </c>
      <c r="AH8" s="220">
        <v>0</v>
      </c>
      <c r="AI8" s="233">
        <f>AG8+AH8</f>
        <v>0</v>
      </c>
      <c r="AJ8" s="256">
        <f>SUM(AF8,AI8)</f>
        <v>165750</v>
      </c>
      <c r="AK8" s="228"/>
      <c r="AL8" s="229"/>
      <c r="AM8" s="229"/>
      <c r="AN8" s="229"/>
      <c r="AO8" s="229"/>
      <c r="AP8" s="229"/>
      <c r="AQ8" s="229"/>
    </row>
    <row r="9" spans="1:46" s="230" customFormat="1" ht="34.5" customHeight="1">
      <c r="A9" s="335"/>
      <c r="B9" s="318"/>
      <c r="C9" s="338"/>
      <c r="D9" s="341"/>
      <c r="E9" s="271" t="s">
        <v>493</v>
      </c>
      <c r="F9" s="147">
        <v>0</v>
      </c>
      <c r="G9" s="146">
        <v>69700</v>
      </c>
      <c r="H9" s="232">
        <f>F9+G9</f>
        <v>69700</v>
      </c>
      <c r="I9" s="147">
        <v>0</v>
      </c>
      <c r="J9" s="146">
        <v>0</v>
      </c>
      <c r="K9" s="232">
        <f>I9+J9</f>
        <v>0</v>
      </c>
      <c r="L9" s="147">
        <v>0</v>
      </c>
      <c r="M9" s="146">
        <v>69700</v>
      </c>
      <c r="N9" s="273">
        <f>L9+M9</f>
        <v>69700</v>
      </c>
      <c r="O9" s="147">
        <v>0</v>
      </c>
      <c r="P9" s="146">
        <v>0</v>
      </c>
      <c r="Q9" s="232">
        <f>O9+P9</f>
        <v>0</v>
      </c>
      <c r="R9" s="147">
        <v>0</v>
      </c>
      <c r="S9" s="146">
        <v>0</v>
      </c>
      <c r="T9" s="232">
        <f>R9+S9</f>
        <v>0</v>
      </c>
      <c r="U9" s="147">
        <v>0</v>
      </c>
      <c r="V9" s="146">
        <v>0</v>
      </c>
      <c r="W9" s="232">
        <f>U9+V9</f>
        <v>0</v>
      </c>
      <c r="X9" s="147">
        <v>0</v>
      </c>
      <c r="Y9" s="146">
        <v>0</v>
      </c>
      <c r="Z9" s="232">
        <f>X9+Y9</f>
        <v>0</v>
      </c>
      <c r="AA9" s="147">
        <v>0</v>
      </c>
      <c r="AB9" s="146">
        <v>0</v>
      </c>
      <c r="AC9" s="232">
        <f>AA9+AB9</f>
        <v>0</v>
      </c>
      <c r="AD9" s="147">
        <f>I9+L9+O9+R9+U9+X9+AA9</f>
        <v>0</v>
      </c>
      <c r="AE9" s="146">
        <f t="shared" ref="AE9" si="1">J9+M9+P9+S9+V9+Y9+AB9</f>
        <v>69700</v>
      </c>
      <c r="AF9" s="150">
        <f t="shared" ref="AF9" si="2">K9+N9+Q9+T9+W9+Z9+AC9</f>
        <v>69700</v>
      </c>
      <c r="AG9" s="147">
        <v>0</v>
      </c>
      <c r="AH9" s="146">
        <v>0</v>
      </c>
      <c r="AI9" s="232">
        <f>AG9+AH9</f>
        <v>0</v>
      </c>
      <c r="AJ9" s="256">
        <f>SUM(AF9,AI9)</f>
        <v>69700</v>
      </c>
      <c r="AK9" s="228"/>
      <c r="AL9" s="229"/>
      <c r="AM9" s="229"/>
      <c r="AN9" s="229"/>
      <c r="AO9" s="229"/>
      <c r="AP9" s="229"/>
      <c r="AQ9" s="229"/>
    </row>
    <row r="10" spans="1:46" s="249" customFormat="1" ht="34.5" customHeight="1">
      <c r="A10" s="335"/>
      <c r="B10" s="318"/>
      <c r="C10" s="338"/>
      <c r="D10" s="341"/>
      <c r="E10" s="255" t="s">
        <v>292</v>
      </c>
      <c r="F10" s="259">
        <f>SUM(F8:F9)</f>
        <v>0</v>
      </c>
      <c r="G10" s="260">
        <f t="shared" ref="G10:AJ10" si="3">SUM(G8:G9)</f>
        <v>235450</v>
      </c>
      <c r="H10" s="261">
        <f t="shared" si="3"/>
        <v>235450</v>
      </c>
      <c r="I10" s="259">
        <f t="shared" si="3"/>
        <v>0</v>
      </c>
      <c r="J10" s="260">
        <f t="shared" si="3"/>
        <v>25000</v>
      </c>
      <c r="K10" s="261">
        <f t="shared" si="3"/>
        <v>25000</v>
      </c>
      <c r="L10" s="259">
        <f t="shared" si="3"/>
        <v>0</v>
      </c>
      <c r="M10" s="260">
        <f t="shared" si="3"/>
        <v>210450</v>
      </c>
      <c r="N10" s="268">
        <f t="shared" si="3"/>
        <v>210450</v>
      </c>
      <c r="O10" s="259">
        <f t="shared" si="3"/>
        <v>0</v>
      </c>
      <c r="P10" s="260">
        <f t="shared" si="3"/>
        <v>0</v>
      </c>
      <c r="Q10" s="261">
        <f t="shared" si="3"/>
        <v>0</v>
      </c>
      <c r="R10" s="259">
        <f t="shared" si="3"/>
        <v>0</v>
      </c>
      <c r="S10" s="260"/>
      <c r="T10" s="261">
        <f t="shared" si="3"/>
        <v>0</v>
      </c>
      <c r="U10" s="259">
        <f t="shared" ref="U10:V10" si="4">SUM(U8:U9)</f>
        <v>0</v>
      </c>
      <c r="V10" s="260">
        <f t="shared" si="4"/>
        <v>0</v>
      </c>
      <c r="W10" s="261">
        <f t="shared" ref="W10:X10" si="5">SUM(W8:W9)</f>
        <v>0</v>
      </c>
      <c r="X10" s="259">
        <f t="shared" si="5"/>
        <v>0</v>
      </c>
      <c r="Y10" s="260">
        <v>0</v>
      </c>
      <c r="Z10" s="261">
        <f t="shared" ref="Z10:AA10" si="6">SUM(Z8:Z9)</f>
        <v>0</v>
      </c>
      <c r="AA10" s="259">
        <f t="shared" si="6"/>
        <v>0</v>
      </c>
      <c r="AB10" s="260"/>
      <c r="AC10" s="261">
        <f t="shared" ref="AC10" si="7">SUM(AC8:AC9)</f>
        <v>0</v>
      </c>
      <c r="AD10" s="259">
        <f t="shared" si="3"/>
        <v>0</v>
      </c>
      <c r="AE10" s="260">
        <f t="shared" si="3"/>
        <v>235450</v>
      </c>
      <c r="AF10" s="261">
        <f t="shared" si="3"/>
        <v>235450</v>
      </c>
      <c r="AG10" s="259">
        <f t="shared" si="3"/>
        <v>0</v>
      </c>
      <c r="AH10" s="260">
        <f t="shared" si="3"/>
        <v>0</v>
      </c>
      <c r="AI10" s="261">
        <f t="shared" si="3"/>
        <v>0</v>
      </c>
      <c r="AJ10" s="250">
        <f t="shared" si="3"/>
        <v>235450</v>
      </c>
      <c r="AK10" s="247"/>
      <c r="AL10" s="248"/>
      <c r="AM10" s="248"/>
      <c r="AN10" s="248"/>
      <c r="AO10" s="248"/>
      <c r="AP10" s="248"/>
      <c r="AQ10" s="248"/>
    </row>
    <row r="11" spans="1:46" s="230" customFormat="1" ht="36" customHeight="1">
      <c r="A11" s="335"/>
      <c r="B11" s="318"/>
      <c r="C11" s="338"/>
      <c r="D11" s="267" t="s">
        <v>295</v>
      </c>
      <c r="E11" s="271" t="s">
        <v>384</v>
      </c>
      <c r="F11" s="145">
        <v>0</v>
      </c>
      <c r="G11" s="258">
        <v>200000</v>
      </c>
      <c r="H11" s="232">
        <f>F11+G11</f>
        <v>200000</v>
      </c>
      <c r="I11" s="145">
        <v>0</v>
      </c>
      <c r="J11" s="258">
        <v>0</v>
      </c>
      <c r="K11" s="232">
        <f>I11+J11</f>
        <v>0</v>
      </c>
      <c r="L11" s="145">
        <v>0</v>
      </c>
      <c r="M11" s="146">
        <v>0</v>
      </c>
      <c r="N11" s="273">
        <f>L11+M11</f>
        <v>0</v>
      </c>
      <c r="O11" s="145">
        <v>0</v>
      </c>
      <c r="P11" s="258">
        <v>40000</v>
      </c>
      <c r="Q11" s="232">
        <f>O11+P11</f>
        <v>40000</v>
      </c>
      <c r="R11" s="145">
        <v>0</v>
      </c>
      <c r="S11" s="258">
        <v>40000</v>
      </c>
      <c r="T11" s="232">
        <f>R11+S11</f>
        <v>40000</v>
      </c>
      <c r="U11" s="145">
        <v>0</v>
      </c>
      <c r="V11" s="258">
        <v>40000</v>
      </c>
      <c r="W11" s="232">
        <f>U11+V11</f>
        <v>40000</v>
      </c>
      <c r="X11" s="145">
        <v>0</v>
      </c>
      <c r="Y11" s="258">
        <v>40000</v>
      </c>
      <c r="Z11" s="232">
        <f>X11+Y11</f>
        <v>40000</v>
      </c>
      <c r="AA11" s="145">
        <v>0</v>
      </c>
      <c r="AB11" s="258">
        <v>40000</v>
      </c>
      <c r="AC11" s="232">
        <f>AA11+AB11</f>
        <v>40000</v>
      </c>
      <c r="AD11" s="147">
        <f>I11+L11+O11+R11+U11+X11+AA11</f>
        <v>0</v>
      </c>
      <c r="AE11" s="146">
        <f t="shared" ref="AE11:AE13" si="8">J11+M11+P11+S11+V11+Y11+AB11</f>
        <v>200000</v>
      </c>
      <c r="AF11" s="150">
        <f t="shared" ref="AF11:AF13" si="9">K11+N11+Q11+T11+W11+Z11+AC11</f>
        <v>200000</v>
      </c>
      <c r="AG11" s="231">
        <v>0</v>
      </c>
      <c r="AH11" s="148">
        <v>0</v>
      </c>
      <c r="AI11" s="232">
        <f>AG11+AH11</f>
        <v>0</v>
      </c>
      <c r="AJ11" s="256">
        <f>SUM(AF11,AI11)</f>
        <v>200000</v>
      </c>
      <c r="AK11" s="228"/>
      <c r="AL11" s="229"/>
      <c r="AM11" s="229"/>
      <c r="AN11" s="229"/>
      <c r="AO11" s="229"/>
      <c r="AP11" s="229"/>
      <c r="AQ11" s="229"/>
    </row>
    <row r="12" spans="1:46" s="77" customFormat="1" ht="34.5" customHeight="1">
      <c r="A12" s="335"/>
      <c r="B12" s="318"/>
      <c r="C12" s="338"/>
      <c r="D12" s="341" t="s">
        <v>474</v>
      </c>
      <c r="E12" s="271" t="s">
        <v>384</v>
      </c>
      <c r="F12" s="221">
        <v>0</v>
      </c>
      <c r="G12" s="214">
        <v>29250</v>
      </c>
      <c r="H12" s="73">
        <f>F12+G12</f>
        <v>29250</v>
      </c>
      <c r="I12" s="221">
        <v>0</v>
      </c>
      <c r="J12" s="214">
        <v>0</v>
      </c>
      <c r="K12" s="73">
        <f>I12+J12</f>
        <v>0</v>
      </c>
      <c r="L12" s="221">
        <v>0</v>
      </c>
      <c r="M12" s="214">
        <v>29250</v>
      </c>
      <c r="N12" s="274">
        <f>L12+M12</f>
        <v>29250</v>
      </c>
      <c r="O12" s="221">
        <v>0</v>
      </c>
      <c r="P12" s="214">
        <v>0</v>
      </c>
      <c r="Q12" s="232">
        <f>O12+P12</f>
        <v>0</v>
      </c>
      <c r="R12" s="221">
        <v>0</v>
      </c>
      <c r="S12" s="214">
        <v>0</v>
      </c>
      <c r="T12" s="232">
        <f>R12+S12</f>
        <v>0</v>
      </c>
      <c r="U12" s="221">
        <v>0</v>
      </c>
      <c r="V12" s="214">
        <v>0</v>
      </c>
      <c r="W12" s="232">
        <f>U12+V12</f>
        <v>0</v>
      </c>
      <c r="X12" s="221">
        <v>0</v>
      </c>
      <c r="Y12" s="214">
        <v>0</v>
      </c>
      <c r="Z12" s="232">
        <f>X12+Y12</f>
        <v>0</v>
      </c>
      <c r="AA12" s="221">
        <v>0</v>
      </c>
      <c r="AB12" s="214">
        <v>0</v>
      </c>
      <c r="AC12" s="232">
        <f>AA12+AB12</f>
        <v>0</v>
      </c>
      <c r="AD12" s="147">
        <f>I12+L12+O12+R12+U12+X12+AA12</f>
        <v>0</v>
      </c>
      <c r="AE12" s="146">
        <f t="shared" si="8"/>
        <v>29250</v>
      </c>
      <c r="AF12" s="150">
        <f t="shared" si="9"/>
        <v>29250</v>
      </c>
      <c r="AG12" s="74">
        <v>0</v>
      </c>
      <c r="AH12" s="75">
        <v>0</v>
      </c>
      <c r="AI12" s="73">
        <f>AG12+AH12</f>
        <v>0</v>
      </c>
      <c r="AJ12" s="257">
        <f>SUM(AF12,AI12)</f>
        <v>29250</v>
      </c>
      <c r="AK12" s="212"/>
      <c r="AL12" s="76"/>
      <c r="AM12" s="76"/>
      <c r="AN12" s="76"/>
      <c r="AO12" s="76"/>
      <c r="AP12" s="76"/>
      <c r="AQ12" s="76"/>
    </row>
    <row r="13" spans="1:46" s="77" customFormat="1" ht="34.5" customHeight="1">
      <c r="A13" s="335"/>
      <c r="B13" s="318"/>
      <c r="C13" s="338"/>
      <c r="D13" s="341"/>
      <c r="E13" s="271" t="s">
        <v>493</v>
      </c>
      <c r="F13" s="221">
        <v>0</v>
      </c>
      <c r="G13" s="214">
        <v>12300</v>
      </c>
      <c r="H13" s="73">
        <f>F13+G13</f>
        <v>12300</v>
      </c>
      <c r="I13" s="221">
        <v>0</v>
      </c>
      <c r="J13" s="214">
        <v>0</v>
      </c>
      <c r="K13" s="73">
        <f>I13+J13</f>
        <v>0</v>
      </c>
      <c r="L13" s="221">
        <v>0</v>
      </c>
      <c r="M13" s="214">
        <v>12300</v>
      </c>
      <c r="N13" s="274">
        <f>L13+M13</f>
        <v>12300</v>
      </c>
      <c r="O13" s="221">
        <v>0</v>
      </c>
      <c r="P13" s="214">
        <v>0</v>
      </c>
      <c r="Q13" s="232">
        <f>O13+P13</f>
        <v>0</v>
      </c>
      <c r="R13" s="221">
        <v>0</v>
      </c>
      <c r="S13" s="214">
        <v>0</v>
      </c>
      <c r="T13" s="232">
        <f>R13+S13</f>
        <v>0</v>
      </c>
      <c r="U13" s="221">
        <v>0</v>
      </c>
      <c r="V13" s="214">
        <v>0</v>
      </c>
      <c r="W13" s="232">
        <f>U13+V13</f>
        <v>0</v>
      </c>
      <c r="X13" s="221">
        <v>0</v>
      </c>
      <c r="Y13" s="214">
        <v>0</v>
      </c>
      <c r="Z13" s="232">
        <f>X13+Y13</f>
        <v>0</v>
      </c>
      <c r="AA13" s="221">
        <v>0</v>
      </c>
      <c r="AB13" s="214">
        <v>0</v>
      </c>
      <c r="AC13" s="232">
        <f>AA13+AB13</f>
        <v>0</v>
      </c>
      <c r="AD13" s="147">
        <f>I13+L13+O13+R13+U13+X13+AA13</f>
        <v>0</v>
      </c>
      <c r="AE13" s="146">
        <f t="shared" si="8"/>
        <v>12300</v>
      </c>
      <c r="AF13" s="150">
        <f t="shared" si="9"/>
        <v>12300</v>
      </c>
      <c r="AG13" s="74">
        <v>0</v>
      </c>
      <c r="AH13" s="75">
        <v>0</v>
      </c>
      <c r="AI13" s="73">
        <f>AG13+AH13</f>
        <v>0</v>
      </c>
      <c r="AJ13" s="257">
        <f>SUM(AF13,AI13)</f>
        <v>12300</v>
      </c>
      <c r="AK13" s="212"/>
      <c r="AL13" s="76"/>
      <c r="AM13" s="76"/>
      <c r="AN13" s="76"/>
      <c r="AO13" s="76"/>
      <c r="AP13" s="76"/>
      <c r="AQ13" s="76"/>
    </row>
    <row r="14" spans="1:46" s="77" customFormat="1" ht="34.5" customHeight="1">
      <c r="A14" s="335"/>
      <c r="B14" s="318"/>
      <c r="C14" s="338"/>
      <c r="D14" s="341"/>
      <c r="E14" s="255" t="s">
        <v>292</v>
      </c>
      <c r="F14" s="266">
        <f>SUM(F12:F13)</f>
        <v>0</v>
      </c>
      <c r="G14" s="277">
        <f t="shared" ref="G14:AJ14" si="10">SUM(G12:G13)</f>
        <v>41550</v>
      </c>
      <c r="H14" s="278">
        <f t="shared" si="10"/>
        <v>41550</v>
      </c>
      <c r="I14" s="266">
        <f t="shared" si="10"/>
        <v>0</v>
      </c>
      <c r="J14" s="277">
        <f t="shared" si="10"/>
        <v>0</v>
      </c>
      <c r="K14" s="278">
        <f t="shared" si="10"/>
        <v>0</v>
      </c>
      <c r="L14" s="266">
        <f t="shared" si="10"/>
        <v>0</v>
      </c>
      <c r="M14" s="277">
        <f t="shared" si="10"/>
        <v>41550</v>
      </c>
      <c r="N14" s="279">
        <f t="shared" si="10"/>
        <v>41550</v>
      </c>
      <c r="O14" s="266">
        <f t="shared" si="10"/>
        <v>0</v>
      </c>
      <c r="P14" s="277">
        <f t="shared" si="10"/>
        <v>0</v>
      </c>
      <c r="Q14" s="278">
        <f t="shared" si="10"/>
        <v>0</v>
      </c>
      <c r="R14" s="266">
        <f t="shared" si="10"/>
        <v>0</v>
      </c>
      <c r="S14" s="277">
        <f t="shared" si="10"/>
        <v>0</v>
      </c>
      <c r="T14" s="278">
        <f t="shared" si="10"/>
        <v>0</v>
      </c>
      <c r="U14" s="266">
        <f t="shared" ref="U14:W14" si="11">SUM(U12:U13)</f>
        <v>0</v>
      </c>
      <c r="V14" s="277">
        <f t="shared" si="11"/>
        <v>0</v>
      </c>
      <c r="W14" s="278">
        <f t="shared" si="11"/>
        <v>0</v>
      </c>
      <c r="X14" s="266">
        <f t="shared" ref="X14:Z14" si="12">SUM(X12:X13)</f>
        <v>0</v>
      </c>
      <c r="Y14" s="277">
        <f t="shared" si="12"/>
        <v>0</v>
      </c>
      <c r="Z14" s="278">
        <f t="shared" si="12"/>
        <v>0</v>
      </c>
      <c r="AA14" s="266">
        <f t="shared" ref="AA14:AC14" si="13">SUM(AA12:AA13)</f>
        <v>0</v>
      </c>
      <c r="AB14" s="277">
        <f t="shared" si="13"/>
        <v>0</v>
      </c>
      <c r="AC14" s="278">
        <f t="shared" si="13"/>
        <v>0</v>
      </c>
      <c r="AD14" s="266">
        <f t="shared" si="10"/>
        <v>0</v>
      </c>
      <c r="AE14" s="277">
        <f t="shared" si="10"/>
        <v>41550</v>
      </c>
      <c r="AF14" s="278">
        <f t="shared" si="10"/>
        <v>41550</v>
      </c>
      <c r="AG14" s="266">
        <f t="shared" si="10"/>
        <v>0</v>
      </c>
      <c r="AH14" s="277">
        <f t="shared" si="10"/>
        <v>0</v>
      </c>
      <c r="AI14" s="278">
        <f t="shared" si="10"/>
        <v>0</v>
      </c>
      <c r="AJ14" s="276">
        <f t="shared" si="10"/>
        <v>41550</v>
      </c>
      <c r="AK14" s="212"/>
      <c r="AL14" s="76"/>
      <c r="AM14" s="76"/>
      <c r="AN14" s="76"/>
      <c r="AO14" s="76"/>
      <c r="AP14" s="76"/>
      <c r="AQ14" s="76"/>
    </row>
    <row r="15" spans="1:46" s="77" customFormat="1" ht="34.5" customHeight="1">
      <c r="A15" s="335"/>
      <c r="B15" s="318"/>
      <c r="C15" s="338"/>
      <c r="D15" s="341" t="s">
        <v>494</v>
      </c>
      <c r="E15" s="381"/>
      <c r="F15" s="221">
        <f>F8</f>
        <v>0</v>
      </c>
      <c r="G15" s="262">
        <f>G8+G12+G11</f>
        <v>395000</v>
      </c>
      <c r="H15" s="263">
        <f t="shared" ref="H15:AJ15" si="14">H8+H12+H11</f>
        <v>395000</v>
      </c>
      <c r="I15" s="221">
        <f t="shared" si="14"/>
        <v>0</v>
      </c>
      <c r="J15" s="262">
        <f t="shared" si="14"/>
        <v>25000</v>
      </c>
      <c r="K15" s="263">
        <f t="shared" si="14"/>
        <v>25000</v>
      </c>
      <c r="L15" s="221">
        <f t="shared" si="14"/>
        <v>0</v>
      </c>
      <c r="M15" s="262">
        <f t="shared" si="14"/>
        <v>170000</v>
      </c>
      <c r="N15" s="269">
        <f t="shared" si="14"/>
        <v>170000</v>
      </c>
      <c r="O15" s="221">
        <f t="shared" si="14"/>
        <v>0</v>
      </c>
      <c r="P15" s="262">
        <f t="shared" si="14"/>
        <v>40000</v>
      </c>
      <c r="Q15" s="263">
        <f t="shared" si="14"/>
        <v>40000</v>
      </c>
      <c r="R15" s="221">
        <f t="shared" si="14"/>
        <v>0</v>
      </c>
      <c r="S15" s="262">
        <f t="shared" si="14"/>
        <v>40000</v>
      </c>
      <c r="T15" s="263">
        <f t="shared" si="14"/>
        <v>40000</v>
      </c>
      <c r="U15" s="221">
        <f t="shared" si="14"/>
        <v>0</v>
      </c>
      <c r="V15" s="262">
        <f t="shared" si="14"/>
        <v>40000</v>
      </c>
      <c r="W15" s="263">
        <f t="shared" si="14"/>
        <v>40000</v>
      </c>
      <c r="X15" s="221">
        <f t="shared" si="14"/>
        <v>0</v>
      </c>
      <c r="Y15" s="262">
        <f t="shared" si="14"/>
        <v>40000</v>
      </c>
      <c r="Z15" s="263">
        <f t="shared" si="14"/>
        <v>40000</v>
      </c>
      <c r="AA15" s="221">
        <f t="shared" si="14"/>
        <v>0</v>
      </c>
      <c r="AB15" s="262">
        <f t="shared" si="14"/>
        <v>40000</v>
      </c>
      <c r="AC15" s="263">
        <f t="shared" si="14"/>
        <v>40000</v>
      </c>
      <c r="AD15" s="147">
        <f>I15+L15+O15+R15+U15+X15+AA15</f>
        <v>0</v>
      </c>
      <c r="AE15" s="146">
        <f t="shared" ref="AE15:AE16" si="15">J15+M15+P15+S15+V15+Y15+AB15</f>
        <v>395000</v>
      </c>
      <c r="AF15" s="150">
        <f t="shared" ref="AF15:AF16" si="16">K15+N15+Q15+T15+W15+Z15+AC15</f>
        <v>395000</v>
      </c>
      <c r="AG15" s="221">
        <f t="shared" si="14"/>
        <v>0</v>
      </c>
      <c r="AH15" s="262">
        <f t="shared" si="14"/>
        <v>0</v>
      </c>
      <c r="AI15" s="263">
        <f t="shared" si="14"/>
        <v>0</v>
      </c>
      <c r="AJ15" s="275">
        <f t="shared" si="14"/>
        <v>395000</v>
      </c>
      <c r="AK15" s="212"/>
      <c r="AL15" s="76"/>
      <c r="AM15" s="76"/>
      <c r="AN15" s="76"/>
      <c r="AO15" s="76"/>
      <c r="AP15" s="76"/>
      <c r="AQ15" s="76"/>
    </row>
    <row r="16" spans="1:46" s="77" customFormat="1" ht="34.5" customHeight="1">
      <c r="A16" s="335"/>
      <c r="B16" s="318"/>
      <c r="C16" s="338"/>
      <c r="D16" s="341" t="s">
        <v>386</v>
      </c>
      <c r="E16" s="381"/>
      <c r="F16" s="221">
        <f>F9+F11+F12</f>
        <v>0</v>
      </c>
      <c r="G16" s="262">
        <f>G9+G13</f>
        <v>82000</v>
      </c>
      <c r="H16" s="263">
        <f t="shared" ref="H16:AJ16" si="17">H9+H13</f>
        <v>82000</v>
      </c>
      <c r="I16" s="221">
        <f t="shared" si="17"/>
        <v>0</v>
      </c>
      <c r="J16" s="262">
        <f t="shared" si="17"/>
        <v>0</v>
      </c>
      <c r="K16" s="263">
        <f t="shared" si="17"/>
        <v>0</v>
      </c>
      <c r="L16" s="221">
        <f t="shared" si="17"/>
        <v>0</v>
      </c>
      <c r="M16" s="262">
        <f t="shared" si="17"/>
        <v>82000</v>
      </c>
      <c r="N16" s="269">
        <f t="shared" si="17"/>
        <v>82000</v>
      </c>
      <c r="O16" s="221">
        <f t="shared" si="17"/>
        <v>0</v>
      </c>
      <c r="P16" s="262">
        <f t="shared" si="17"/>
        <v>0</v>
      </c>
      <c r="Q16" s="263">
        <f t="shared" si="17"/>
        <v>0</v>
      </c>
      <c r="R16" s="221">
        <f t="shared" si="17"/>
        <v>0</v>
      </c>
      <c r="S16" s="262">
        <f t="shared" si="17"/>
        <v>0</v>
      </c>
      <c r="T16" s="263">
        <f t="shared" si="17"/>
        <v>0</v>
      </c>
      <c r="U16" s="221">
        <f t="shared" si="17"/>
        <v>0</v>
      </c>
      <c r="V16" s="262">
        <f t="shared" si="17"/>
        <v>0</v>
      </c>
      <c r="W16" s="263">
        <f t="shared" si="17"/>
        <v>0</v>
      </c>
      <c r="X16" s="221">
        <f t="shared" si="17"/>
        <v>0</v>
      </c>
      <c r="Y16" s="262">
        <f t="shared" si="17"/>
        <v>0</v>
      </c>
      <c r="Z16" s="263">
        <f t="shared" si="17"/>
        <v>0</v>
      </c>
      <c r="AA16" s="221">
        <f t="shared" si="17"/>
        <v>0</v>
      </c>
      <c r="AB16" s="262">
        <f t="shared" si="17"/>
        <v>0</v>
      </c>
      <c r="AC16" s="263">
        <f t="shared" si="17"/>
        <v>0</v>
      </c>
      <c r="AD16" s="147">
        <f>I16+L16+O16+R16+U16+X16+AA16</f>
        <v>0</v>
      </c>
      <c r="AE16" s="146">
        <f t="shared" si="15"/>
        <v>82000</v>
      </c>
      <c r="AF16" s="150">
        <f t="shared" si="16"/>
        <v>82000</v>
      </c>
      <c r="AG16" s="221">
        <f t="shared" si="17"/>
        <v>0</v>
      </c>
      <c r="AH16" s="262">
        <f t="shared" si="17"/>
        <v>0</v>
      </c>
      <c r="AI16" s="263">
        <f t="shared" si="17"/>
        <v>0</v>
      </c>
      <c r="AJ16" s="275">
        <f t="shared" si="17"/>
        <v>82000</v>
      </c>
      <c r="AK16" s="212"/>
      <c r="AL16" s="76"/>
      <c r="AM16" s="76"/>
      <c r="AN16" s="76"/>
      <c r="AO16" s="76"/>
      <c r="AP16" s="76"/>
      <c r="AQ16" s="76"/>
    </row>
    <row r="17" spans="1:43" s="77" customFormat="1" ht="33" customHeight="1" thickBot="1">
      <c r="A17" s="336"/>
      <c r="B17" s="319"/>
      <c r="C17" s="339"/>
      <c r="D17" s="379" t="s">
        <v>296</v>
      </c>
      <c r="E17" s="382"/>
      <c r="F17" s="78">
        <f>F15+F16</f>
        <v>0</v>
      </c>
      <c r="G17" s="79">
        <f t="shared" ref="G17" si="18">G15+G16</f>
        <v>477000</v>
      </c>
      <c r="H17" s="80">
        <f t="shared" ref="H17:AJ17" si="19">H15+H16</f>
        <v>477000</v>
      </c>
      <c r="I17" s="78">
        <f t="shared" si="19"/>
        <v>0</v>
      </c>
      <c r="J17" s="79">
        <f t="shared" si="19"/>
        <v>25000</v>
      </c>
      <c r="K17" s="80">
        <f t="shared" si="19"/>
        <v>25000</v>
      </c>
      <c r="L17" s="78">
        <f t="shared" si="19"/>
        <v>0</v>
      </c>
      <c r="M17" s="79">
        <f t="shared" si="19"/>
        <v>252000</v>
      </c>
      <c r="N17" s="216">
        <f t="shared" si="19"/>
        <v>252000</v>
      </c>
      <c r="O17" s="78">
        <f t="shared" si="19"/>
        <v>0</v>
      </c>
      <c r="P17" s="79">
        <f t="shared" si="19"/>
        <v>40000</v>
      </c>
      <c r="Q17" s="80">
        <f t="shared" si="19"/>
        <v>40000</v>
      </c>
      <c r="R17" s="78">
        <f t="shared" si="19"/>
        <v>0</v>
      </c>
      <c r="S17" s="79">
        <f t="shared" si="19"/>
        <v>40000</v>
      </c>
      <c r="T17" s="80">
        <f t="shared" si="19"/>
        <v>40000</v>
      </c>
      <c r="U17" s="78">
        <f t="shared" si="19"/>
        <v>0</v>
      </c>
      <c r="V17" s="79">
        <f t="shared" si="19"/>
        <v>40000</v>
      </c>
      <c r="W17" s="80">
        <f t="shared" si="19"/>
        <v>40000</v>
      </c>
      <c r="X17" s="78">
        <f t="shared" si="19"/>
        <v>0</v>
      </c>
      <c r="Y17" s="79">
        <f t="shared" si="19"/>
        <v>40000</v>
      </c>
      <c r="Z17" s="80">
        <f t="shared" si="19"/>
        <v>40000</v>
      </c>
      <c r="AA17" s="78">
        <f t="shared" si="19"/>
        <v>0</v>
      </c>
      <c r="AB17" s="79">
        <f t="shared" si="19"/>
        <v>40000</v>
      </c>
      <c r="AC17" s="80">
        <f t="shared" si="19"/>
        <v>40000</v>
      </c>
      <c r="AD17" s="78">
        <f t="shared" si="19"/>
        <v>0</v>
      </c>
      <c r="AE17" s="79">
        <f t="shared" si="19"/>
        <v>477000</v>
      </c>
      <c r="AF17" s="80">
        <f t="shared" si="19"/>
        <v>477000</v>
      </c>
      <c r="AG17" s="78">
        <f t="shared" si="19"/>
        <v>0</v>
      </c>
      <c r="AH17" s="79">
        <f t="shared" si="19"/>
        <v>0</v>
      </c>
      <c r="AI17" s="80">
        <f t="shared" si="19"/>
        <v>0</v>
      </c>
      <c r="AJ17" s="254">
        <f t="shared" si="19"/>
        <v>477000</v>
      </c>
      <c r="AK17" s="212"/>
      <c r="AL17" s="76"/>
      <c r="AM17" s="76"/>
      <c r="AN17" s="76"/>
      <c r="AO17" s="76"/>
      <c r="AP17" s="76"/>
      <c r="AQ17" s="76"/>
    </row>
    <row r="18" spans="1:43" s="230" customFormat="1" ht="42" customHeight="1">
      <c r="A18" s="345">
        <v>2</v>
      </c>
      <c r="B18" s="317" t="s">
        <v>486</v>
      </c>
      <c r="C18" s="320" t="s">
        <v>101</v>
      </c>
      <c r="D18" s="219" t="s">
        <v>473</v>
      </c>
      <c r="E18" s="218" t="s">
        <v>386</v>
      </c>
      <c r="F18" s="209">
        <v>30500000</v>
      </c>
      <c r="G18" s="220">
        <v>-3895712</v>
      </c>
      <c r="H18" s="233">
        <f>F18+G18</f>
        <v>26604288</v>
      </c>
      <c r="I18" s="209">
        <v>18300000</v>
      </c>
      <c r="J18" s="220"/>
      <c r="K18" s="233">
        <f>I18+J18</f>
        <v>18300000</v>
      </c>
      <c r="L18" s="143">
        <v>12200000</v>
      </c>
      <c r="M18" s="220">
        <v>-3895712</v>
      </c>
      <c r="N18" s="233">
        <f>L18+M18</f>
        <v>8304288</v>
      </c>
      <c r="O18" s="143">
        <v>0</v>
      </c>
      <c r="P18" s="220"/>
      <c r="Q18" s="233">
        <f>O18+P18</f>
        <v>0</v>
      </c>
      <c r="R18" s="143">
        <v>0</v>
      </c>
      <c r="S18" s="220"/>
      <c r="T18" s="233">
        <f>R18+S18</f>
        <v>0</v>
      </c>
      <c r="U18" s="143">
        <v>0</v>
      </c>
      <c r="V18" s="220"/>
      <c r="W18" s="233">
        <f>U18+V18</f>
        <v>0</v>
      </c>
      <c r="X18" s="143">
        <v>0</v>
      </c>
      <c r="Y18" s="220"/>
      <c r="Z18" s="233">
        <f>X18+Y18</f>
        <v>0</v>
      </c>
      <c r="AA18" s="143">
        <v>0</v>
      </c>
      <c r="AB18" s="220"/>
      <c r="AC18" s="233">
        <f>AA18+AB18</f>
        <v>0</v>
      </c>
      <c r="AD18" s="143">
        <f t="shared" ref="AD18:AF19" si="20">I18+L18+O18+R18</f>
        <v>30500000</v>
      </c>
      <c r="AE18" s="220">
        <f t="shared" si="20"/>
        <v>-3895712</v>
      </c>
      <c r="AF18" s="211">
        <f t="shared" si="20"/>
        <v>26604288</v>
      </c>
      <c r="AG18" s="143">
        <v>0</v>
      </c>
      <c r="AH18" s="220">
        <v>0</v>
      </c>
      <c r="AI18" s="233">
        <f>AG18+AH18</f>
        <v>0</v>
      </c>
      <c r="AJ18" s="235">
        <f>SUM(AF18,AI18)</f>
        <v>26604288</v>
      </c>
      <c r="AK18" s="228"/>
      <c r="AL18" s="229"/>
      <c r="AM18" s="229"/>
      <c r="AN18" s="229"/>
      <c r="AO18" s="229"/>
      <c r="AP18" s="229"/>
      <c r="AQ18" s="229"/>
    </row>
    <row r="19" spans="1:43" s="77" customFormat="1" ht="38.25" customHeight="1">
      <c r="A19" s="361"/>
      <c r="B19" s="318"/>
      <c r="C19" s="321"/>
      <c r="D19" s="149" t="s">
        <v>474</v>
      </c>
      <c r="E19" s="151" t="s">
        <v>386</v>
      </c>
      <c r="F19" s="145">
        <v>9595330</v>
      </c>
      <c r="G19" s="146">
        <v>-463848</v>
      </c>
      <c r="H19" s="73">
        <f>F19+G19</f>
        <v>9131482</v>
      </c>
      <c r="I19" s="145">
        <v>8500000</v>
      </c>
      <c r="J19" s="146">
        <v>-225000</v>
      </c>
      <c r="K19" s="73">
        <f>I19+J19</f>
        <v>8275000</v>
      </c>
      <c r="L19" s="147">
        <v>0</v>
      </c>
      <c r="M19" s="214">
        <v>0</v>
      </c>
      <c r="N19" s="73">
        <f>L19+M19</f>
        <v>0</v>
      </c>
      <c r="O19" s="147">
        <v>0</v>
      </c>
      <c r="P19" s="146"/>
      <c r="Q19" s="73">
        <f>O19+P19</f>
        <v>0</v>
      </c>
      <c r="R19" s="147">
        <v>0</v>
      </c>
      <c r="S19" s="214">
        <v>0</v>
      </c>
      <c r="T19" s="73">
        <f>R19+S19</f>
        <v>0</v>
      </c>
      <c r="U19" s="147">
        <v>0</v>
      </c>
      <c r="V19" s="214">
        <v>0</v>
      </c>
      <c r="W19" s="73">
        <f>U19+V19</f>
        <v>0</v>
      </c>
      <c r="X19" s="147">
        <v>0</v>
      </c>
      <c r="Y19" s="214">
        <v>0</v>
      </c>
      <c r="Z19" s="73">
        <f>X19+Y19</f>
        <v>0</v>
      </c>
      <c r="AA19" s="147">
        <v>0</v>
      </c>
      <c r="AB19" s="214">
        <v>0</v>
      </c>
      <c r="AC19" s="73">
        <f>AA19+AB19</f>
        <v>0</v>
      </c>
      <c r="AD19" s="147">
        <f t="shared" si="20"/>
        <v>8500000</v>
      </c>
      <c r="AE19" s="146">
        <f t="shared" si="20"/>
        <v>-225000</v>
      </c>
      <c r="AF19" s="150">
        <f t="shared" si="20"/>
        <v>8275000</v>
      </c>
      <c r="AG19" s="147">
        <v>1095330</v>
      </c>
      <c r="AH19" s="146">
        <v>-238848</v>
      </c>
      <c r="AI19" s="73">
        <f>AG19+AH19</f>
        <v>856482</v>
      </c>
      <c r="AJ19" s="215">
        <f>SUM(AF19,AI19)</f>
        <v>9131482</v>
      </c>
      <c r="AK19" s="212"/>
      <c r="AL19" s="76"/>
      <c r="AM19" s="76"/>
      <c r="AN19" s="76"/>
      <c r="AO19" s="76"/>
      <c r="AP19" s="76"/>
      <c r="AQ19" s="76"/>
    </row>
    <row r="20" spans="1:43" s="77" customFormat="1" ht="43.5" customHeight="1" thickBot="1">
      <c r="A20" s="346"/>
      <c r="B20" s="319"/>
      <c r="C20" s="322"/>
      <c r="D20" s="323" t="s">
        <v>296</v>
      </c>
      <c r="E20" s="324"/>
      <c r="F20" s="78">
        <f t="shared" ref="F20:AJ20" si="21">SUM(F18:F19)</f>
        <v>40095330</v>
      </c>
      <c r="G20" s="79">
        <f t="shared" si="21"/>
        <v>-4359560</v>
      </c>
      <c r="H20" s="80">
        <f t="shared" si="21"/>
        <v>35735770</v>
      </c>
      <c r="I20" s="78">
        <f t="shared" si="21"/>
        <v>26800000</v>
      </c>
      <c r="J20" s="79">
        <f t="shared" si="21"/>
        <v>-225000</v>
      </c>
      <c r="K20" s="80">
        <f t="shared" si="21"/>
        <v>26575000</v>
      </c>
      <c r="L20" s="78">
        <f t="shared" si="21"/>
        <v>12200000</v>
      </c>
      <c r="M20" s="79">
        <f t="shared" si="21"/>
        <v>-3895712</v>
      </c>
      <c r="N20" s="80">
        <f t="shared" si="21"/>
        <v>8304288</v>
      </c>
      <c r="O20" s="78">
        <f t="shared" si="21"/>
        <v>0</v>
      </c>
      <c r="P20" s="79">
        <f t="shared" si="21"/>
        <v>0</v>
      </c>
      <c r="Q20" s="80">
        <f t="shared" si="21"/>
        <v>0</v>
      </c>
      <c r="R20" s="78">
        <f t="shared" si="21"/>
        <v>0</v>
      </c>
      <c r="S20" s="79">
        <f t="shared" si="21"/>
        <v>0</v>
      </c>
      <c r="T20" s="216">
        <f t="shared" si="21"/>
        <v>0</v>
      </c>
      <c r="U20" s="78">
        <f t="shared" ref="U20:W20" si="22">SUM(U18:U19)</f>
        <v>0</v>
      </c>
      <c r="V20" s="79">
        <f t="shared" si="22"/>
        <v>0</v>
      </c>
      <c r="W20" s="216">
        <f t="shared" si="22"/>
        <v>0</v>
      </c>
      <c r="X20" s="78">
        <f t="shared" ref="X20:Z20" si="23">SUM(X18:X19)</f>
        <v>0</v>
      </c>
      <c r="Y20" s="79">
        <f t="shared" si="23"/>
        <v>0</v>
      </c>
      <c r="Z20" s="216">
        <f t="shared" si="23"/>
        <v>0</v>
      </c>
      <c r="AA20" s="78">
        <f t="shared" ref="AA20:AC20" si="24">SUM(AA18:AA19)</f>
        <v>0</v>
      </c>
      <c r="AB20" s="79">
        <f t="shared" si="24"/>
        <v>0</v>
      </c>
      <c r="AC20" s="80">
        <f t="shared" si="24"/>
        <v>0</v>
      </c>
      <c r="AD20" s="78">
        <f t="shared" si="21"/>
        <v>39000000</v>
      </c>
      <c r="AE20" s="79">
        <f t="shared" si="21"/>
        <v>-4120712</v>
      </c>
      <c r="AF20" s="80">
        <f t="shared" si="21"/>
        <v>34879288</v>
      </c>
      <c r="AG20" s="78">
        <f t="shared" si="21"/>
        <v>1095330</v>
      </c>
      <c r="AH20" s="79">
        <f t="shared" si="21"/>
        <v>-238848</v>
      </c>
      <c r="AI20" s="80">
        <f t="shared" si="21"/>
        <v>856482</v>
      </c>
      <c r="AJ20" s="217">
        <f t="shared" si="21"/>
        <v>35735770</v>
      </c>
      <c r="AK20" s="212"/>
      <c r="AL20" s="76"/>
      <c r="AM20" s="76"/>
      <c r="AN20" s="76"/>
      <c r="AO20" s="76"/>
      <c r="AP20" s="76"/>
      <c r="AQ20" s="76"/>
    </row>
    <row r="21" spans="1:43" s="230" customFormat="1" ht="52.5" customHeight="1">
      <c r="A21" s="345">
        <v>3</v>
      </c>
      <c r="B21" s="317" t="s">
        <v>499</v>
      </c>
      <c r="C21" s="320" t="s">
        <v>56</v>
      </c>
      <c r="D21" s="340" t="s">
        <v>474</v>
      </c>
      <c r="E21" s="208" t="s">
        <v>384</v>
      </c>
      <c r="F21" s="209">
        <v>121302251</v>
      </c>
      <c r="G21" s="220">
        <v>-500000</v>
      </c>
      <c r="H21" s="233">
        <f>F21+G21</f>
        <v>120802251</v>
      </c>
      <c r="I21" s="209">
        <v>22670000</v>
      </c>
      <c r="J21" s="220">
        <v>-500000</v>
      </c>
      <c r="K21" s="233">
        <f>I21+J21</f>
        <v>22170000</v>
      </c>
      <c r="L21" s="143">
        <v>9528553</v>
      </c>
      <c r="M21" s="220">
        <v>0</v>
      </c>
      <c r="N21" s="233">
        <f>L21+M21</f>
        <v>9528553</v>
      </c>
      <c r="O21" s="143"/>
      <c r="P21" s="220">
        <v>0</v>
      </c>
      <c r="Q21" s="233">
        <f>O21+P21</f>
        <v>0</v>
      </c>
      <c r="R21" s="143"/>
      <c r="S21" s="220">
        <v>0</v>
      </c>
      <c r="T21" s="233">
        <f>R21+S21</f>
        <v>0</v>
      </c>
      <c r="U21" s="143"/>
      <c r="V21" s="220">
        <v>0</v>
      </c>
      <c r="W21" s="233">
        <f>U21+V21</f>
        <v>0</v>
      </c>
      <c r="X21" s="143"/>
      <c r="Y21" s="220">
        <v>0</v>
      </c>
      <c r="Z21" s="233">
        <f>X21+Y21</f>
        <v>0</v>
      </c>
      <c r="AA21" s="143"/>
      <c r="AB21" s="220">
        <v>0</v>
      </c>
      <c r="AC21" s="233">
        <f>AA21+AB21</f>
        <v>0</v>
      </c>
      <c r="AD21" s="143">
        <f t="shared" ref="AD21:AF22" si="25">I21+L21+O21+R21</f>
        <v>32198553</v>
      </c>
      <c r="AE21" s="220">
        <f t="shared" si="25"/>
        <v>-500000</v>
      </c>
      <c r="AF21" s="211">
        <f t="shared" si="25"/>
        <v>31698553</v>
      </c>
      <c r="AG21" s="234">
        <v>89103698</v>
      </c>
      <c r="AH21" s="144">
        <v>0</v>
      </c>
      <c r="AI21" s="233">
        <f>AG21+AH21</f>
        <v>89103698</v>
      </c>
      <c r="AJ21" s="235">
        <f>SUM(AF21,AI21)</f>
        <v>120802251</v>
      </c>
      <c r="AK21" s="228"/>
      <c r="AL21" s="229"/>
      <c r="AM21" s="229"/>
      <c r="AN21" s="229"/>
      <c r="AO21" s="229"/>
      <c r="AP21" s="229"/>
      <c r="AQ21" s="229"/>
    </row>
    <row r="22" spans="1:43" s="230" customFormat="1" ht="52.5" customHeight="1">
      <c r="A22" s="377"/>
      <c r="B22" s="318"/>
      <c r="C22" s="378"/>
      <c r="D22" s="341"/>
      <c r="E22" s="213" t="s">
        <v>386</v>
      </c>
      <c r="F22" s="145">
        <v>8910494</v>
      </c>
      <c r="G22" s="146">
        <v>500000</v>
      </c>
      <c r="H22" s="232">
        <f>F22+G22</f>
        <v>9410494</v>
      </c>
      <c r="I22" s="145">
        <v>430000</v>
      </c>
      <c r="J22" s="146">
        <v>500000</v>
      </c>
      <c r="K22" s="232">
        <f>I22+J22</f>
        <v>930000</v>
      </c>
      <c r="L22" s="147">
        <v>450000</v>
      </c>
      <c r="M22" s="146"/>
      <c r="N22" s="232">
        <f>L22+M22</f>
        <v>450000</v>
      </c>
      <c r="O22" s="147"/>
      <c r="P22" s="146"/>
      <c r="Q22" s="232"/>
      <c r="R22" s="147"/>
      <c r="S22" s="146"/>
      <c r="T22" s="232"/>
      <c r="U22" s="147"/>
      <c r="V22" s="146"/>
      <c r="W22" s="232"/>
      <c r="X22" s="147"/>
      <c r="Y22" s="146"/>
      <c r="Z22" s="232"/>
      <c r="AA22" s="147"/>
      <c r="AB22" s="146"/>
      <c r="AC22" s="232"/>
      <c r="AD22" s="147">
        <f t="shared" si="25"/>
        <v>880000</v>
      </c>
      <c r="AE22" s="146">
        <f t="shared" si="25"/>
        <v>500000</v>
      </c>
      <c r="AF22" s="150">
        <f t="shared" si="25"/>
        <v>1380000</v>
      </c>
      <c r="AG22" s="231">
        <v>8030494</v>
      </c>
      <c r="AH22" s="148">
        <v>0</v>
      </c>
      <c r="AI22" s="232">
        <f>AG22+AH22</f>
        <v>8030494</v>
      </c>
      <c r="AJ22" s="236">
        <f>SUM(AF22,AI22)</f>
        <v>9410494</v>
      </c>
      <c r="AK22" s="228"/>
      <c r="AL22" s="229"/>
      <c r="AM22" s="229"/>
      <c r="AN22" s="229"/>
      <c r="AO22" s="229"/>
      <c r="AP22" s="229"/>
      <c r="AQ22" s="229"/>
    </row>
    <row r="23" spans="1:43" s="77" customFormat="1" ht="64.5" customHeight="1" thickBot="1">
      <c r="A23" s="346"/>
      <c r="B23" s="319"/>
      <c r="C23" s="322"/>
      <c r="D23" s="379" t="s">
        <v>296</v>
      </c>
      <c r="E23" s="380"/>
      <c r="F23" s="78">
        <f>SUM(F21:F22)</f>
        <v>130212745</v>
      </c>
      <c r="G23" s="79">
        <f t="shared" ref="G23:AJ23" si="26">SUM(G21:G22)</f>
        <v>0</v>
      </c>
      <c r="H23" s="80">
        <f t="shared" si="26"/>
        <v>130212745</v>
      </c>
      <c r="I23" s="78">
        <f t="shared" si="26"/>
        <v>23100000</v>
      </c>
      <c r="J23" s="79">
        <f t="shared" si="26"/>
        <v>0</v>
      </c>
      <c r="K23" s="80">
        <f t="shared" si="26"/>
        <v>23100000</v>
      </c>
      <c r="L23" s="78">
        <f t="shared" si="26"/>
        <v>9978553</v>
      </c>
      <c r="M23" s="79">
        <f t="shared" si="26"/>
        <v>0</v>
      </c>
      <c r="N23" s="80">
        <f t="shared" si="26"/>
        <v>9978553</v>
      </c>
      <c r="O23" s="78">
        <f t="shared" si="26"/>
        <v>0</v>
      </c>
      <c r="P23" s="79">
        <f t="shared" si="26"/>
        <v>0</v>
      </c>
      <c r="Q23" s="80">
        <f t="shared" si="26"/>
        <v>0</v>
      </c>
      <c r="R23" s="78">
        <f t="shared" si="26"/>
        <v>0</v>
      </c>
      <c r="S23" s="79">
        <f t="shared" si="26"/>
        <v>0</v>
      </c>
      <c r="T23" s="80">
        <f t="shared" si="26"/>
        <v>0</v>
      </c>
      <c r="U23" s="78">
        <f t="shared" ref="U23:W23" si="27">SUM(U21:U22)</f>
        <v>0</v>
      </c>
      <c r="V23" s="79">
        <f t="shared" si="27"/>
        <v>0</v>
      </c>
      <c r="W23" s="80">
        <f t="shared" si="27"/>
        <v>0</v>
      </c>
      <c r="X23" s="78">
        <f t="shared" ref="X23:Z23" si="28">SUM(X21:X22)</f>
        <v>0</v>
      </c>
      <c r="Y23" s="79">
        <f t="shared" si="28"/>
        <v>0</v>
      </c>
      <c r="Z23" s="80">
        <f t="shared" si="28"/>
        <v>0</v>
      </c>
      <c r="AA23" s="78">
        <f t="shared" ref="AA23:AC23" si="29">SUM(AA21:AA22)</f>
        <v>0</v>
      </c>
      <c r="AB23" s="79">
        <f t="shared" si="29"/>
        <v>0</v>
      </c>
      <c r="AC23" s="80">
        <f t="shared" si="29"/>
        <v>0</v>
      </c>
      <c r="AD23" s="78">
        <f t="shared" si="26"/>
        <v>33078553</v>
      </c>
      <c r="AE23" s="79">
        <f t="shared" si="26"/>
        <v>0</v>
      </c>
      <c r="AF23" s="80">
        <f t="shared" si="26"/>
        <v>33078553</v>
      </c>
      <c r="AG23" s="78">
        <f t="shared" si="26"/>
        <v>97134192</v>
      </c>
      <c r="AH23" s="79">
        <f t="shared" si="26"/>
        <v>0</v>
      </c>
      <c r="AI23" s="80">
        <f t="shared" si="26"/>
        <v>97134192</v>
      </c>
      <c r="AJ23" s="265">
        <f t="shared" si="26"/>
        <v>130212745</v>
      </c>
      <c r="AK23" s="212"/>
      <c r="AL23" s="76"/>
      <c r="AM23" s="76"/>
      <c r="AN23" s="76"/>
      <c r="AO23" s="76"/>
      <c r="AP23" s="76"/>
      <c r="AQ23" s="76"/>
    </row>
    <row r="24" spans="1:43" s="230" customFormat="1" ht="52.5" customHeight="1">
      <c r="A24" s="345">
        <v>3</v>
      </c>
      <c r="B24" s="317" t="s">
        <v>487</v>
      </c>
      <c r="C24" s="320" t="s">
        <v>189</v>
      </c>
      <c r="D24" s="264" t="s">
        <v>474</v>
      </c>
      <c r="E24" s="252" t="s">
        <v>386</v>
      </c>
      <c r="F24" s="209">
        <v>17137975</v>
      </c>
      <c r="G24" s="220">
        <v>225000</v>
      </c>
      <c r="H24" s="233">
        <f>F24+G24</f>
        <v>17362975</v>
      </c>
      <c r="I24" s="209">
        <v>3337863</v>
      </c>
      <c r="J24" s="220">
        <v>225000</v>
      </c>
      <c r="K24" s="233">
        <f>I24+J24</f>
        <v>3562863</v>
      </c>
      <c r="L24" s="143">
        <v>1000000</v>
      </c>
      <c r="M24" s="220">
        <v>0</v>
      </c>
      <c r="N24" s="233">
        <f>L24+M24</f>
        <v>1000000</v>
      </c>
      <c r="O24" s="143">
        <v>1000000</v>
      </c>
      <c r="P24" s="220">
        <v>0</v>
      </c>
      <c r="Q24" s="233">
        <f>O24+P24</f>
        <v>1000000</v>
      </c>
      <c r="R24" s="143">
        <v>1000000</v>
      </c>
      <c r="S24" s="220">
        <v>0</v>
      </c>
      <c r="T24" s="233">
        <f>R24+S24</f>
        <v>1000000</v>
      </c>
      <c r="U24" s="143"/>
      <c r="V24" s="220"/>
      <c r="W24" s="233"/>
      <c r="X24" s="143"/>
      <c r="Y24" s="220">
        <v>0</v>
      </c>
      <c r="Z24" s="233">
        <f>X24+Y24</f>
        <v>0</v>
      </c>
      <c r="AA24" s="143"/>
      <c r="AB24" s="220">
        <v>0</v>
      </c>
      <c r="AC24" s="233">
        <f>AA24+AB24</f>
        <v>0</v>
      </c>
      <c r="AD24" s="143">
        <f>I24+L24+O24+R24</f>
        <v>6337863</v>
      </c>
      <c r="AE24" s="220">
        <f>J24+M24+P24+S24</f>
        <v>225000</v>
      </c>
      <c r="AF24" s="211">
        <f>K24+N24+Q24+T24</f>
        <v>6562863</v>
      </c>
      <c r="AG24" s="234">
        <v>10800112</v>
      </c>
      <c r="AH24" s="144">
        <v>0</v>
      </c>
      <c r="AI24" s="233">
        <f>AG24+AH24</f>
        <v>10800112</v>
      </c>
      <c r="AJ24" s="235">
        <f>SUM(AF24,AI24)</f>
        <v>17362975</v>
      </c>
      <c r="AK24" s="228"/>
      <c r="AL24" s="229"/>
      <c r="AM24" s="229"/>
      <c r="AN24" s="229"/>
      <c r="AO24" s="229"/>
      <c r="AP24" s="229"/>
      <c r="AQ24" s="229"/>
    </row>
    <row r="25" spans="1:43" s="77" customFormat="1" ht="64.5" customHeight="1" thickBot="1">
      <c r="A25" s="346"/>
      <c r="B25" s="319"/>
      <c r="C25" s="322"/>
      <c r="D25" s="375" t="s">
        <v>296</v>
      </c>
      <c r="E25" s="376"/>
      <c r="F25" s="78">
        <f t="shared" ref="F25:AJ25" si="30">SUM(F24:F24)</f>
        <v>17137975</v>
      </c>
      <c r="G25" s="79">
        <f t="shared" si="30"/>
        <v>225000</v>
      </c>
      <c r="H25" s="80">
        <f t="shared" si="30"/>
        <v>17362975</v>
      </c>
      <c r="I25" s="78">
        <f t="shared" si="30"/>
        <v>3337863</v>
      </c>
      <c r="J25" s="79">
        <f t="shared" si="30"/>
        <v>225000</v>
      </c>
      <c r="K25" s="80">
        <f t="shared" si="30"/>
        <v>3562863</v>
      </c>
      <c r="L25" s="78">
        <f t="shared" si="30"/>
        <v>1000000</v>
      </c>
      <c r="M25" s="79">
        <f t="shared" si="30"/>
        <v>0</v>
      </c>
      <c r="N25" s="80">
        <f t="shared" si="30"/>
        <v>1000000</v>
      </c>
      <c r="O25" s="78">
        <f t="shared" si="30"/>
        <v>1000000</v>
      </c>
      <c r="P25" s="79">
        <f t="shared" si="30"/>
        <v>0</v>
      </c>
      <c r="Q25" s="80">
        <f t="shared" si="30"/>
        <v>1000000</v>
      </c>
      <c r="R25" s="78">
        <f t="shared" si="30"/>
        <v>1000000</v>
      </c>
      <c r="S25" s="79">
        <f t="shared" si="30"/>
        <v>0</v>
      </c>
      <c r="T25" s="216">
        <f t="shared" si="30"/>
        <v>1000000</v>
      </c>
      <c r="U25" s="78"/>
      <c r="V25" s="79"/>
      <c r="W25" s="216"/>
      <c r="X25" s="78"/>
      <c r="Y25" s="79">
        <f t="shared" ref="Y25:Z25" si="31">SUM(Y24:Y24)</f>
        <v>0</v>
      </c>
      <c r="Z25" s="216">
        <f t="shared" si="31"/>
        <v>0</v>
      </c>
      <c r="AA25" s="78"/>
      <c r="AB25" s="79">
        <f t="shared" ref="AB25:AC25" si="32">SUM(AB24:AB24)</f>
        <v>0</v>
      </c>
      <c r="AC25" s="80">
        <f t="shared" si="32"/>
        <v>0</v>
      </c>
      <c r="AD25" s="78">
        <f t="shared" si="30"/>
        <v>6337863</v>
      </c>
      <c r="AE25" s="79">
        <f t="shared" si="30"/>
        <v>225000</v>
      </c>
      <c r="AF25" s="80">
        <f t="shared" si="30"/>
        <v>6562863</v>
      </c>
      <c r="AG25" s="78">
        <f t="shared" si="30"/>
        <v>10800112</v>
      </c>
      <c r="AH25" s="79">
        <f t="shared" si="30"/>
        <v>0</v>
      </c>
      <c r="AI25" s="80">
        <f t="shared" si="30"/>
        <v>10800112</v>
      </c>
      <c r="AJ25" s="217">
        <f t="shared" si="30"/>
        <v>17362975</v>
      </c>
      <c r="AK25" s="212"/>
      <c r="AL25" s="76"/>
      <c r="AM25" s="76"/>
      <c r="AN25" s="76"/>
      <c r="AO25" s="76"/>
      <c r="AP25" s="76"/>
      <c r="AQ25" s="76"/>
    </row>
    <row r="26" spans="1:43" s="230" customFormat="1" ht="34.5" customHeight="1">
      <c r="A26" s="334">
        <v>4</v>
      </c>
      <c r="B26" s="317" t="s">
        <v>491</v>
      </c>
      <c r="C26" s="337" t="s">
        <v>46</v>
      </c>
      <c r="D26" s="340" t="s">
        <v>295</v>
      </c>
      <c r="E26" s="270" t="s">
        <v>384</v>
      </c>
      <c r="F26" s="143">
        <v>2250000</v>
      </c>
      <c r="G26" s="220">
        <v>0</v>
      </c>
      <c r="H26" s="233">
        <f>F26+G26</f>
        <v>2250000</v>
      </c>
      <c r="I26" s="143">
        <v>0</v>
      </c>
      <c r="J26" s="220">
        <v>0</v>
      </c>
      <c r="K26" s="233">
        <f>I26+J26</f>
        <v>0</v>
      </c>
      <c r="L26" s="143">
        <v>250000</v>
      </c>
      <c r="M26" s="220">
        <v>0</v>
      </c>
      <c r="N26" s="233">
        <f>L26+M26</f>
        <v>250000</v>
      </c>
      <c r="O26" s="143">
        <v>250000</v>
      </c>
      <c r="P26" s="220">
        <v>0</v>
      </c>
      <c r="Q26" s="233">
        <f>O26+P26</f>
        <v>250000</v>
      </c>
      <c r="R26" s="143">
        <v>250000</v>
      </c>
      <c r="S26" s="220">
        <v>0</v>
      </c>
      <c r="T26" s="233">
        <f>R26+S26</f>
        <v>250000</v>
      </c>
      <c r="U26" s="143">
        <v>250000</v>
      </c>
      <c r="V26" s="220">
        <v>0</v>
      </c>
      <c r="W26" s="233">
        <f>U26+V26</f>
        <v>250000</v>
      </c>
      <c r="X26" s="143">
        <v>250000</v>
      </c>
      <c r="Y26" s="220">
        <v>0</v>
      </c>
      <c r="Z26" s="233">
        <f>X26+Y26</f>
        <v>250000</v>
      </c>
      <c r="AA26" s="143">
        <v>1000000</v>
      </c>
      <c r="AB26" s="220">
        <v>0</v>
      </c>
      <c r="AC26" s="233">
        <f>AA26+AB26</f>
        <v>1000000</v>
      </c>
      <c r="AD26" s="143">
        <f>I26+L26+O26+R26+U26+X26+AA26</f>
        <v>2250000</v>
      </c>
      <c r="AE26" s="220">
        <f t="shared" ref="AE26:AF27" si="33">J26+M26+P26+S26+V26+Y26+AB26</f>
        <v>0</v>
      </c>
      <c r="AF26" s="211">
        <f t="shared" si="33"/>
        <v>2250000</v>
      </c>
      <c r="AG26" s="143">
        <v>0</v>
      </c>
      <c r="AH26" s="220">
        <v>0</v>
      </c>
      <c r="AI26" s="233">
        <f>AG26+AH26</f>
        <v>0</v>
      </c>
      <c r="AJ26" s="256">
        <f>SUM(AF26,AI26)</f>
        <v>2250000</v>
      </c>
      <c r="AK26" s="228"/>
      <c r="AL26" s="229"/>
      <c r="AM26" s="229"/>
      <c r="AN26" s="229"/>
      <c r="AO26" s="229"/>
      <c r="AP26" s="229"/>
      <c r="AQ26" s="229"/>
    </row>
    <row r="27" spans="1:43" s="230" customFormat="1" ht="34.5" customHeight="1">
      <c r="A27" s="335"/>
      <c r="B27" s="318"/>
      <c r="C27" s="338"/>
      <c r="D27" s="341"/>
      <c r="E27" s="271" t="s">
        <v>493</v>
      </c>
      <c r="F27" s="147">
        <v>72798516</v>
      </c>
      <c r="G27" s="258">
        <v>591</v>
      </c>
      <c r="H27" s="232">
        <f>F27+G27</f>
        <v>72799107</v>
      </c>
      <c r="I27" s="147">
        <v>26789192</v>
      </c>
      <c r="J27" s="258">
        <v>-3897250</v>
      </c>
      <c r="K27" s="232">
        <f>I27+J27</f>
        <v>22891942</v>
      </c>
      <c r="L27" s="147">
        <v>45675128</v>
      </c>
      <c r="M27" s="258">
        <v>3907874</v>
      </c>
      <c r="N27" s="232">
        <f>L27+M27</f>
        <v>49583002</v>
      </c>
      <c r="O27" s="147"/>
      <c r="P27" s="146">
        <v>0</v>
      </c>
      <c r="Q27" s="232"/>
      <c r="R27" s="147"/>
      <c r="S27" s="146"/>
      <c r="T27" s="232">
        <f>R27+S27</f>
        <v>0</v>
      </c>
      <c r="U27" s="147"/>
      <c r="V27" s="146"/>
      <c r="W27" s="232">
        <f>U27+V27</f>
        <v>0</v>
      </c>
      <c r="X27" s="147"/>
      <c r="Y27" s="146"/>
      <c r="Z27" s="232">
        <f>X27+Y27</f>
        <v>0</v>
      </c>
      <c r="AA27" s="147"/>
      <c r="AB27" s="146"/>
      <c r="AC27" s="232">
        <f>AA27+AB27</f>
        <v>0</v>
      </c>
      <c r="AD27" s="147">
        <f>I27+L27+O27+R27+U27+X27+AA27</f>
        <v>72464320</v>
      </c>
      <c r="AE27" s="258">
        <f t="shared" si="33"/>
        <v>10624</v>
      </c>
      <c r="AF27" s="150">
        <f t="shared" si="33"/>
        <v>72474944</v>
      </c>
      <c r="AG27" s="147">
        <v>334196</v>
      </c>
      <c r="AH27" s="258">
        <v>-10033</v>
      </c>
      <c r="AI27" s="232">
        <f>AG27+AH27</f>
        <v>324163</v>
      </c>
      <c r="AJ27" s="256">
        <f>SUM(AF27,AI27)</f>
        <v>72799107</v>
      </c>
      <c r="AK27" s="228"/>
      <c r="AL27" s="229"/>
      <c r="AM27" s="229"/>
      <c r="AN27" s="229"/>
      <c r="AO27" s="229"/>
      <c r="AP27" s="229"/>
      <c r="AQ27" s="229"/>
    </row>
    <row r="28" spans="1:43" s="249" customFormat="1" ht="34.5" customHeight="1">
      <c r="A28" s="335"/>
      <c r="B28" s="318"/>
      <c r="C28" s="338"/>
      <c r="D28" s="341"/>
      <c r="E28" s="255" t="s">
        <v>292</v>
      </c>
      <c r="F28" s="259">
        <f>SUM(F26:F27)</f>
        <v>75048516</v>
      </c>
      <c r="G28" s="260">
        <f t="shared" ref="G28:AJ28" si="34">SUM(G26:G27)</f>
        <v>591</v>
      </c>
      <c r="H28" s="261">
        <f t="shared" si="34"/>
        <v>75049107</v>
      </c>
      <c r="I28" s="259">
        <f t="shared" si="34"/>
        <v>26789192</v>
      </c>
      <c r="J28" s="260">
        <f t="shared" si="34"/>
        <v>-3897250</v>
      </c>
      <c r="K28" s="261">
        <f t="shared" si="34"/>
        <v>22891942</v>
      </c>
      <c r="L28" s="259">
        <f t="shared" si="34"/>
        <v>45925128</v>
      </c>
      <c r="M28" s="260">
        <f t="shared" si="34"/>
        <v>3907874</v>
      </c>
      <c r="N28" s="261">
        <f t="shared" si="34"/>
        <v>49833002</v>
      </c>
      <c r="O28" s="259">
        <f t="shared" si="34"/>
        <v>250000</v>
      </c>
      <c r="P28" s="260">
        <f t="shared" si="34"/>
        <v>0</v>
      </c>
      <c r="Q28" s="261">
        <f t="shared" si="34"/>
        <v>250000</v>
      </c>
      <c r="R28" s="259">
        <f t="shared" si="34"/>
        <v>250000</v>
      </c>
      <c r="S28" s="260">
        <f t="shared" si="34"/>
        <v>0</v>
      </c>
      <c r="T28" s="261">
        <f t="shared" si="34"/>
        <v>250000</v>
      </c>
      <c r="U28" s="259">
        <f t="shared" ref="U28:W28" si="35">SUM(U26:U27)</f>
        <v>250000</v>
      </c>
      <c r="V28" s="260">
        <f t="shared" si="35"/>
        <v>0</v>
      </c>
      <c r="W28" s="261">
        <f t="shared" si="35"/>
        <v>250000</v>
      </c>
      <c r="X28" s="259">
        <f t="shared" ref="X28:Z28" si="36">SUM(X26:X27)</f>
        <v>250000</v>
      </c>
      <c r="Y28" s="260">
        <f t="shared" si="36"/>
        <v>0</v>
      </c>
      <c r="Z28" s="261">
        <f t="shared" si="36"/>
        <v>250000</v>
      </c>
      <c r="AA28" s="259">
        <f t="shared" ref="AA28:AC28" si="37">SUM(AA26:AA27)</f>
        <v>1000000</v>
      </c>
      <c r="AB28" s="260">
        <f t="shared" si="37"/>
        <v>0</v>
      </c>
      <c r="AC28" s="261">
        <f t="shared" si="37"/>
        <v>1000000</v>
      </c>
      <c r="AD28" s="259">
        <f t="shared" si="34"/>
        <v>74714320</v>
      </c>
      <c r="AE28" s="260">
        <f t="shared" si="34"/>
        <v>10624</v>
      </c>
      <c r="AF28" s="261">
        <f t="shared" si="34"/>
        <v>74724944</v>
      </c>
      <c r="AG28" s="259">
        <f t="shared" si="34"/>
        <v>334196</v>
      </c>
      <c r="AH28" s="260">
        <f t="shared" si="34"/>
        <v>-10033</v>
      </c>
      <c r="AI28" s="261">
        <f t="shared" si="34"/>
        <v>324163</v>
      </c>
      <c r="AJ28" s="250">
        <f t="shared" si="34"/>
        <v>75049107</v>
      </c>
      <c r="AK28" s="247"/>
      <c r="AL28" s="248"/>
      <c r="AM28" s="248"/>
      <c r="AN28" s="248"/>
      <c r="AO28" s="248"/>
      <c r="AP28" s="248"/>
      <c r="AQ28" s="248"/>
    </row>
    <row r="29" spans="1:43" s="230" customFormat="1" ht="36" customHeight="1">
      <c r="A29" s="335"/>
      <c r="B29" s="318"/>
      <c r="C29" s="338"/>
      <c r="D29" s="251" t="s">
        <v>473</v>
      </c>
      <c r="E29" s="252" t="s">
        <v>386</v>
      </c>
      <c r="F29" s="145">
        <v>222833302</v>
      </c>
      <c r="G29" s="146">
        <v>12076</v>
      </c>
      <c r="H29" s="232">
        <f>F29+G29</f>
        <v>222845378</v>
      </c>
      <c r="I29" s="145">
        <v>81994616</v>
      </c>
      <c r="J29" s="146">
        <v>-11789819</v>
      </c>
      <c r="K29" s="232">
        <f>I29+J29</f>
        <v>70204797</v>
      </c>
      <c r="L29" s="145">
        <v>139025856</v>
      </c>
      <c r="M29" s="146">
        <v>11922302</v>
      </c>
      <c r="N29" s="232">
        <f>L29+M29</f>
        <v>150948158</v>
      </c>
      <c r="O29" s="145"/>
      <c r="P29" s="146"/>
      <c r="Q29" s="232"/>
      <c r="R29" s="145"/>
      <c r="S29" s="146"/>
      <c r="T29" s="232"/>
      <c r="U29" s="145"/>
      <c r="V29" s="146"/>
      <c r="W29" s="232"/>
      <c r="X29" s="145"/>
      <c r="Y29" s="146"/>
      <c r="Z29" s="232"/>
      <c r="AA29" s="145"/>
      <c r="AB29" s="146"/>
      <c r="AC29" s="232"/>
      <c r="AD29" s="147">
        <f>I29+L29+O29+R29+U29+X29+AA29</f>
        <v>221020472</v>
      </c>
      <c r="AE29" s="146">
        <f t="shared" ref="AE29:AE32" si="38">J29+M29+P29+S29+V29+Y29+AB29</f>
        <v>132483</v>
      </c>
      <c r="AF29" s="150">
        <f t="shared" ref="AF29:AF32" si="39">K29+N29+Q29+T29+W29+Z29+AC29</f>
        <v>221152955</v>
      </c>
      <c r="AG29" s="231">
        <v>1812830</v>
      </c>
      <c r="AH29" s="148">
        <v>-120407</v>
      </c>
      <c r="AI29" s="232">
        <f>AG29+AH29</f>
        <v>1692423</v>
      </c>
      <c r="AJ29" s="256">
        <f>SUM(AF29,AI29)</f>
        <v>222845378</v>
      </c>
      <c r="AK29" s="228"/>
      <c r="AL29" s="229"/>
      <c r="AM29" s="229"/>
      <c r="AN29" s="229"/>
      <c r="AO29" s="229"/>
      <c r="AP29" s="229"/>
      <c r="AQ29" s="229"/>
    </row>
    <row r="30" spans="1:43" s="77" customFormat="1" ht="34.5" customHeight="1">
      <c r="A30" s="335"/>
      <c r="B30" s="318"/>
      <c r="C30" s="338"/>
      <c r="D30" s="149" t="s">
        <v>474</v>
      </c>
      <c r="E30" s="151" t="s">
        <v>386</v>
      </c>
      <c r="F30" s="221">
        <v>26215683</v>
      </c>
      <c r="G30" s="214">
        <v>1421</v>
      </c>
      <c r="H30" s="73">
        <f>F30+G30</f>
        <v>26217104</v>
      </c>
      <c r="I30" s="221">
        <v>9646426</v>
      </c>
      <c r="J30" s="214">
        <v>-1387038</v>
      </c>
      <c r="K30" s="73">
        <f>I30+J30</f>
        <v>8259388</v>
      </c>
      <c r="L30" s="221">
        <v>16568003</v>
      </c>
      <c r="M30" s="214">
        <v>1388459</v>
      </c>
      <c r="N30" s="73">
        <f>L30+M30</f>
        <v>17956462</v>
      </c>
      <c r="O30" s="221"/>
      <c r="P30" s="214"/>
      <c r="Q30" s="73"/>
      <c r="R30" s="221"/>
      <c r="S30" s="214"/>
      <c r="T30" s="73"/>
      <c r="U30" s="221"/>
      <c r="V30" s="214"/>
      <c r="W30" s="73"/>
      <c r="X30" s="221"/>
      <c r="Y30" s="214"/>
      <c r="Z30" s="73"/>
      <c r="AA30" s="221"/>
      <c r="AB30" s="214"/>
      <c r="AC30" s="73"/>
      <c r="AD30" s="147">
        <f>I30+L30+O30+R30+U30+X30+AA30</f>
        <v>26214429</v>
      </c>
      <c r="AE30" s="146">
        <f t="shared" si="38"/>
        <v>1421</v>
      </c>
      <c r="AF30" s="150">
        <f t="shared" si="39"/>
        <v>26215850</v>
      </c>
      <c r="AG30" s="74">
        <v>1254</v>
      </c>
      <c r="AH30" s="75">
        <v>0</v>
      </c>
      <c r="AI30" s="73">
        <f>AG30+AH30</f>
        <v>1254</v>
      </c>
      <c r="AJ30" s="257">
        <f>SUM(AF30,AI30)</f>
        <v>26217104</v>
      </c>
      <c r="AK30" s="212"/>
      <c r="AL30" s="76"/>
      <c r="AM30" s="76"/>
      <c r="AN30" s="76"/>
      <c r="AO30" s="76"/>
      <c r="AP30" s="76"/>
      <c r="AQ30" s="76"/>
    </row>
    <row r="31" spans="1:43" s="77" customFormat="1" ht="34.5" customHeight="1">
      <c r="A31" s="335"/>
      <c r="B31" s="318"/>
      <c r="C31" s="338"/>
      <c r="D31" s="342" t="s">
        <v>494</v>
      </c>
      <c r="E31" s="343"/>
      <c r="F31" s="221">
        <f>F26</f>
        <v>2250000</v>
      </c>
      <c r="G31" s="262">
        <f t="shared" ref="G31:AH31" si="40">G26</f>
        <v>0</v>
      </c>
      <c r="H31" s="263">
        <f t="shared" si="40"/>
        <v>2250000</v>
      </c>
      <c r="I31" s="221">
        <f t="shared" si="40"/>
        <v>0</v>
      </c>
      <c r="J31" s="262">
        <f t="shared" si="40"/>
        <v>0</v>
      </c>
      <c r="K31" s="263">
        <f t="shared" si="40"/>
        <v>0</v>
      </c>
      <c r="L31" s="221">
        <f t="shared" si="40"/>
        <v>250000</v>
      </c>
      <c r="M31" s="262">
        <f t="shared" si="40"/>
        <v>0</v>
      </c>
      <c r="N31" s="263">
        <f t="shared" si="40"/>
        <v>250000</v>
      </c>
      <c r="O31" s="221">
        <f t="shared" si="40"/>
        <v>250000</v>
      </c>
      <c r="P31" s="262">
        <f t="shared" si="40"/>
        <v>0</v>
      </c>
      <c r="Q31" s="263">
        <f t="shared" si="40"/>
        <v>250000</v>
      </c>
      <c r="R31" s="221">
        <f t="shared" si="40"/>
        <v>250000</v>
      </c>
      <c r="S31" s="262">
        <f t="shared" si="40"/>
        <v>0</v>
      </c>
      <c r="T31" s="263">
        <f t="shared" si="40"/>
        <v>250000</v>
      </c>
      <c r="U31" s="221">
        <f t="shared" ref="U31:W31" si="41">U26</f>
        <v>250000</v>
      </c>
      <c r="V31" s="262">
        <f t="shared" si="41"/>
        <v>0</v>
      </c>
      <c r="W31" s="263">
        <f t="shared" si="41"/>
        <v>250000</v>
      </c>
      <c r="X31" s="221">
        <f t="shared" ref="X31:Z31" si="42">X26</f>
        <v>250000</v>
      </c>
      <c r="Y31" s="262">
        <f t="shared" si="42"/>
        <v>0</v>
      </c>
      <c r="Z31" s="263">
        <f t="shared" si="42"/>
        <v>250000</v>
      </c>
      <c r="AA31" s="221">
        <f t="shared" ref="AA31:AC31" si="43">AA26</f>
        <v>1000000</v>
      </c>
      <c r="AB31" s="262">
        <f t="shared" si="43"/>
        <v>0</v>
      </c>
      <c r="AC31" s="263">
        <f t="shared" si="43"/>
        <v>1000000</v>
      </c>
      <c r="AD31" s="147">
        <f>I31+L31+O31+R31+U31+X31+AA31</f>
        <v>2250000</v>
      </c>
      <c r="AE31" s="146">
        <f t="shared" si="38"/>
        <v>0</v>
      </c>
      <c r="AF31" s="150">
        <f t="shared" si="39"/>
        <v>2250000</v>
      </c>
      <c r="AG31" s="221">
        <f t="shared" si="40"/>
        <v>0</v>
      </c>
      <c r="AH31" s="262">
        <f t="shared" si="40"/>
        <v>0</v>
      </c>
      <c r="AI31" s="73">
        <f>AG31+AH31</f>
        <v>0</v>
      </c>
      <c r="AJ31" s="257">
        <f>SUM(AF31,AI31)</f>
        <v>2250000</v>
      </c>
      <c r="AK31" s="212"/>
      <c r="AL31" s="76"/>
      <c r="AM31" s="76"/>
      <c r="AN31" s="76"/>
      <c r="AO31" s="76"/>
      <c r="AP31" s="76"/>
      <c r="AQ31" s="76"/>
    </row>
    <row r="32" spans="1:43" s="77" customFormat="1" ht="34.5" customHeight="1">
      <c r="A32" s="335"/>
      <c r="B32" s="318"/>
      <c r="C32" s="338"/>
      <c r="D32" s="342" t="s">
        <v>386</v>
      </c>
      <c r="E32" s="343"/>
      <c r="F32" s="221">
        <f>F27+F29+F30</f>
        <v>321847501</v>
      </c>
      <c r="G32" s="262">
        <f t="shared" ref="G32:AJ32" si="44">G27+G29+G30</f>
        <v>14088</v>
      </c>
      <c r="H32" s="263">
        <f t="shared" si="44"/>
        <v>321861589</v>
      </c>
      <c r="I32" s="221">
        <f t="shared" si="44"/>
        <v>118430234</v>
      </c>
      <c r="J32" s="262">
        <f t="shared" si="44"/>
        <v>-17074107</v>
      </c>
      <c r="K32" s="263">
        <f t="shared" si="44"/>
        <v>101356127</v>
      </c>
      <c r="L32" s="221">
        <f t="shared" si="44"/>
        <v>201268987</v>
      </c>
      <c r="M32" s="262">
        <f t="shared" si="44"/>
        <v>17218635</v>
      </c>
      <c r="N32" s="263">
        <f t="shared" si="44"/>
        <v>218487622</v>
      </c>
      <c r="O32" s="221"/>
      <c r="P32" s="262"/>
      <c r="Q32" s="263"/>
      <c r="R32" s="221">
        <f t="shared" si="44"/>
        <v>0</v>
      </c>
      <c r="S32" s="262">
        <f t="shared" si="44"/>
        <v>0</v>
      </c>
      <c r="T32" s="263">
        <f t="shared" si="44"/>
        <v>0</v>
      </c>
      <c r="U32" s="221">
        <f t="shared" ref="U32:W32" si="45">U27+U29+U30</f>
        <v>0</v>
      </c>
      <c r="V32" s="262">
        <f t="shared" si="45"/>
        <v>0</v>
      </c>
      <c r="W32" s="263">
        <f t="shared" si="45"/>
        <v>0</v>
      </c>
      <c r="X32" s="221">
        <f t="shared" ref="X32:Z32" si="46">X27+X29+X30</f>
        <v>0</v>
      </c>
      <c r="Y32" s="262">
        <f t="shared" si="46"/>
        <v>0</v>
      </c>
      <c r="Z32" s="263">
        <f t="shared" si="46"/>
        <v>0</v>
      </c>
      <c r="AA32" s="221">
        <f t="shared" ref="AA32:AC32" si="47">AA27+AA29+AA30</f>
        <v>0</v>
      </c>
      <c r="AB32" s="262">
        <f t="shared" si="47"/>
        <v>0</v>
      </c>
      <c r="AC32" s="263">
        <f t="shared" si="47"/>
        <v>0</v>
      </c>
      <c r="AD32" s="147">
        <f>I32+L32+O32+R32+U32+X32+AA32</f>
        <v>319699221</v>
      </c>
      <c r="AE32" s="146">
        <f t="shared" si="38"/>
        <v>144528</v>
      </c>
      <c r="AF32" s="150">
        <f t="shared" si="39"/>
        <v>319843749</v>
      </c>
      <c r="AG32" s="221">
        <f t="shared" si="44"/>
        <v>2148280</v>
      </c>
      <c r="AH32" s="262">
        <f t="shared" si="44"/>
        <v>-130440</v>
      </c>
      <c r="AI32" s="73">
        <f>AG32+AH32</f>
        <v>2017840</v>
      </c>
      <c r="AJ32" s="253">
        <f t="shared" si="44"/>
        <v>321861589</v>
      </c>
      <c r="AK32" s="212"/>
      <c r="AL32" s="76"/>
      <c r="AM32" s="76"/>
      <c r="AN32" s="76"/>
      <c r="AO32" s="76"/>
      <c r="AP32" s="76"/>
      <c r="AQ32" s="76"/>
    </row>
    <row r="33" spans="1:43" s="77" customFormat="1" ht="33" customHeight="1" thickBot="1">
      <c r="A33" s="336"/>
      <c r="B33" s="319"/>
      <c r="C33" s="339"/>
      <c r="D33" s="323" t="s">
        <v>296</v>
      </c>
      <c r="E33" s="344"/>
      <c r="F33" s="78">
        <f>F31+F32</f>
        <v>324097501</v>
      </c>
      <c r="G33" s="79">
        <f t="shared" ref="G33:AJ33" si="48">G31+G32</f>
        <v>14088</v>
      </c>
      <c r="H33" s="80">
        <f t="shared" si="48"/>
        <v>324111589</v>
      </c>
      <c r="I33" s="78">
        <f t="shared" si="48"/>
        <v>118430234</v>
      </c>
      <c r="J33" s="79">
        <f t="shared" si="48"/>
        <v>-17074107</v>
      </c>
      <c r="K33" s="80">
        <f t="shared" si="48"/>
        <v>101356127</v>
      </c>
      <c r="L33" s="78">
        <f t="shared" si="48"/>
        <v>201518987</v>
      </c>
      <c r="M33" s="79">
        <f t="shared" si="48"/>
        <v>17218635</v>
      </c>
      <c r="N33" s="80">
        <f t="shared" si="48"/>
        <v>218737622</v>
      </c>
      <c r="O33" s="78">
        <f t="shared" si="48"/>
        <v>250000</v>
      </c>
      <c r="P33" s="79">
        <f t="shared" si="48"/>
        <v>0</v>
      </c>
      <c r="Q33" s="80">
        <f t="shared" si="48"/>
        <v>250000</v>
      </c>
      <c r="R33" s="78">
        <f t="shared" si="48"/>
        <v>250000</v>
      </c>
      <c r="S33" s="79">
        <f t="shared" si="48"/>
        <v>0</v>
      </c>
      <c r="T33" s="80">
        <f t="shared" si="48"/>
        <v>250000</v>
      </c>
      <c r="U33" s="78">
        <f t="shared" ref="U33:W33" si="49">U31+U32</f>
        <v>250000</v>
      </c>
      <c r="V33" s="79">
        <f t="shared" si="49"/>
        <v>0</v>
      </c>
      <c r="W33" s="80">
        <f t="shared" si="49"/>
        <v>250000</v>
      </c>
      <c r="X33" s="78">
        <f t="shared" ref="X33:Z33" si="50">X31+X32</f>
        <v>250000</v>
      </c>
      <c r="Y33" s="79">
        <f t="shared" si="50"/>
        <v>0</v>
      </c>
      <c r="Z33" s="80">
        <f t="shared" si="50"/>
        <v>250000</v>
      </c>
      <c r="AA33" s="78">
        <f t="shared" ref="AA33:AC33" si="51">AA31+AA32</f>
        <v>1000000</v>
      </c>
      <c r="AB33" s="79">
        <f t="shared" si="51"/>
        <v>0</v>
      </c>
      <c r="AC33" s="80">
        <f t="shared" si="51"/>
        <v>1000000</v>
      </c>
      <c r="AD33" s="78">
        <f t="shared" si="48"/>
        <v>321949221</v>
      </c>
      <c r="AE33" s="79">
        <f t="shared" si="48"/>
        <v>144528</v>
      </c>
      <c r="AF33" s="80">
        <f t="shared" si="48"/>
        <v>322093749</v>
      </c>
      <c r="AG33" s="78">
        <f t="shared" si="48"/>
        <v>2148280</v>
      </c>
      <c r="AH33" s="79">
        <f t="shared" si="48"/>
        <v>-130440</v>
      </c>
      <c r="AI33" s="80">
        <f t="shared" si="48"/>
        <v>2017840</v>
      </c>
      <c r="AJ33" s="254">
        <f t="shared" si="48"/>
        <v>324111589</v>
      </c>
      <c r="AK33" s="212"/>
      <c r="AL33" s="76"/>
      <c r="AM33" s="76"/>
      <c r="AN33" s="76"/>
      <c r="AO33" s="76"/>
      <c r="AP33" s="76"/>
      <c r="AQ33" s="76"/>
    </row>
    <row r="34" spans="1:43" s="230" customFormat="1" ht="27" customHeight="1">
      <c r="A34" s="345">
        <v>5</v>
      </c>
      <c r="B34" s="317" t="s">
        <v>492</v>
      </c>
      <c r="C34" s="320" t="s">
        <v>297</v>
      </c>
      <c r="D34" s="237" t="s">
        <v>295</v>
      </c>
      <c r="E34" s="208" t="s">
        <v>386</v>
      </c>
      <c r="F34" s="209">
        <v>70000000</v>
      </c>
      <c r="G34" s="210">
        <v>2700000</v>
      </c>
      <c r="H34" s="233">
        <f>F34+G34</f>
        <v>72700000</v>
      </c>
      <c r="I34" s="209">
        <v>7000000</v>
      </c>
      <c r="J34" s="210">
        <v>233599</v>
      </c>
      <c r="K34" s="233">
        <f>I34+J34</f>
        <v>7233599</v>
      </c>
      <c r="L34" s="143">
        <v>63000000</v>
      </c>
      <c r="M34" s="210">
        <v>2466401</v>
      </c>
      <c r="N34" s="233">
        <f>L34+M34</f>
        <v>65466401</v>
      </c>
      <c r="O34" s="143"/>
      <c r="P34" s="220">
        <v>0</v>
      </c>
      <c r="Q34" s="233">
        <f>O34+P34</f>
        <v>0</v>
      </c>
      <c r="R34" s="143"/>
      <c r="S34" s="220">
        <v>0</v>
      </c>
      <c r="T34" s="233">
        <f>R34+S34</f>
        <v>0</v>
      </c>
      <c r="U34" s="143"/>
      <c r="V34" s="220">
        <v>0</v>
      </c>
      <c r="W34" s="233">
        <f>U34+V34</f>
        <v>0</v>
      </c>
      <c r="X34" s="143"/>
      <c r="Y34" s="220">
        <v>0</v>
      </c>
      <c r="Z34" s="233">
        <f>X34+Y34</f>
        <v>0</v>
      </c>
      <c r="AA34" s="143"/>
      <c r="AB34" s="220">
        <v>0</v>
      </c>
      <c r="AC34" s="233">
        <f>AA34+AB34</f>
        <v>0</v>
      </c>
      <c r="AD34" s="143">
        <f t="shared" ref="AD34:AF35" si="52">I34+L34+O34+R34</f>
        <v>70000000</v>
      </c>
      <c r="AE34" s="220">
        <f t="shared" si="52"/>
        <v>2700000</v>
      </c>
      <c r="AF34" s="211">
        <f t="shared" si="52"/>
        <v>72700000</v>
      </c>
      <c r="AG34" s="234">
        <v>0</v>
      </c>
      <c r="AH34" s="144">
        <v>0</v>
      </c>
      <c r="AI34" s="233">
        <f>AG34+AH34</f>
        <v>0</v>
      </c>
      <c r="AJ34" s="235">
        <f>SUM(AF34,AI34)</f>
        <v>72700000</v>
      </c>
      <c r="AK34" s="228"/>
      <c r="AL34" s="229"/>
      <c r="AM34" s="229"/>
      <c r="AN34" s="229"/>
      <c r="AO34" s="229"/>
      <c r="AP34" s="229"/>
      <c r="AQ34" s="229"/>
    </row>
    <row r="35" spans="1:43" s="230" customFormat="1" ht="25.5" customHeight="1">
      <c r="A35" s="377"/>
      <c r="B35" s="318"/>
      <c r="C35" s="378"/>
      <c r="D35" s="149" t="s">
        <v>475</v>
      </c>
      <c r="E35" s="213" t="s">
        <v>386</v>
      </c>
      <c r="F35" s="238">
        <v>0</v>
      </c>
      <c r="G35" s="146">
        <v>100000</v>
      </c>
      <c r="H35" s="232">
        <f>F35+G35</f>
        <v>100000</v>
      </c>
      <c r="I35" s="238">
        <v>0</v>
      </c>
      <c r="J35" s="239">
        <v>50000</v>
      </c>
      <c r="K35" s="232">
        <f>I35+J35</f>
        <v>50000</v>
      </c>
      <c r="L35" s="227">
        <v>0</v>
      </c>
      <c r="M35" s="239">
        <v>50000</v>
      </c>
      <c r="N35" s="232">
        <f>L35+M35</f>
        <v>50000</v>
      </c>
      <c r="O35" s="227"/>
      <c r="P35" s="239"/>
      <c r="Q35" s="240"/>
      <c r="R35" s="227"/>
      <c r="S35" s="239"/>
      <c r="T35" s="241"/>
      <c r="U35" s="227"/>
      <c r="V35" s="239"/>
      <c r="W35" s="241"/>
      <c r="X35" s="227"/>
      <c r="Y35" s="239"/>
      <c r="Z35" s="241"/>
      <c r="AA35" s="227"/>
      <c r="AB35" s="239"/>
      <c r="AC35" s="240"/>
      <c r="AD35" s="147">
        <f t="shared" si="52"/>
        <v>0</v>
      </c>
      <c r="AE35" s="146">
        <f t="shared" si="52"/>
        <v>100000</v>
      </c>
      <c r="AF35" s="150">
        <f t="shared" si="52"/>
        <v>100000</v>
      </c>
      <c r="AG35" s="242">
        <v>0</v>
      </c>
      <c r="AH35" s="148">
        <v>0</v>
      </c>
      <c r="AI35" s="232">
        <f>AG35+AH35</f>
        <v>0</v>
      </c>
      <c r="AJ35" s="236">
        <f>SUM(AF35,AI35)</f>
        <v>100000</v>
      </c>
      <c r="AK35" s="228"/>
      <c r="AL35" s="229"/>
      <c r="AM35" s="229"/>
      <c r="AN35" s="229"/>
      <c r="AO35" s="229"/>
      <c r="AP35" s="229"/>
      <c r="AQ35" s="229"/>
    </row>
    <row r="36" spans="1:43" s="77" customFormat="1" ht="33" customHeight="1" thickBot="1">
      <c r="A36" s="346"/>
      <c r="B36" s="319"/>
      <c r="C36" s="322"/>
      <c r="D36" s="323" t="s">
        <v>296</v>
      </c>
      <c r="E36" s="324"/>
      <c r="F36" s="78">
        <f t="shared" ref="F36:N36" si="53">SUM(F34:F35)</f>
        <v>70000000</v>
      </c>
      <c r="G36" s="79">
        <f t="shared" si="53"/>
        <v>2800000</v>
      </c>
      <c r="H36" s="80">
        <f t="shared" si="53"/>
        <v>72800000</v>
      </c>
      <c r="I36" s="78">
        <f t="shared" si="53"/>
        <v>7000000</v>
      </c>
      <c r="J36" s="79">
        <f t="shared" si="53"/>
        <v>283599</v>
      </c>
      <c r="K36" s="80">
        <f t="shared" si="53"/>
        <v>7283599</v>
      </c>
      <c r="L36" s="78">
        <f t="shared" si="53"/>
        <v>63000000</v>
      </c>
      <c r="M36" s="79">
        <f t="shared" si="53"/>
        <v>2516401</v>
      </c>
      <c r="N36" s="80">
        <f t="shared" si="53"/>
        <v>65516401</v>
      </c>
      <c r="O36" s="78">
        <f t="shared" ref="O36:T36" si="54">SUM(O34:O34)</f>
        <v>0</v>
      </c>
      <c r="P36" s="79">
        <f t="shared" si="54"/>
        <v>0</v>
      </c>
      <c r="Q36" s="80">
        <f t="shared" si="54"/>
        <v>0</v>
      </c>
      <c r="R36" s="78">
        <f t="shared" si="54"/>
        <v>0</v>
      </c>
      <c r="S36" s="79">
        <f t="shared" si="54"/>
        <v>0</v>
      </c>
      <c r="T36" s="216">
        <f t="shared" si="54"/>
        <v>0</v>
      </c>
      <c r="U36" s="78">
        <f t="shared" ref="U36:W36" si="55">SUM(U34:U34)</f>
        <v>0</v>
      </c>
      <c r="V36" s="79">
        <f t="shared" si="55"/>
        <v>0</v>
      </c>
      <c r="W36" s="216">
        <f t="shared" si="55"/>
        <v>0</v>
      </c>
      <c r="X36" s="78">
        <f t="shared" ref="X36:Z36" si="56">SUM(X34:X34)</f>
        <v>0</v>
      </c>
      <c r="Y36" s="79">
        <f t="shared" si="56"/>
        <v>0</v>
      </c>
      <c r="Z36" s="216">
        <f t="shared" si="56"/>
        <v>0</v>
      </c>
      <c r="AA36" s="78">
        <f t="shared" ref="AA36:AC36" si="57">SUM(AA34:AA34)</f>
        <v>0</v>
      </c>
      <c r="AB36" s="79">
        <f t="shared" si="57"/>
        <v>0</v>
      </c>
      <c r="AC36" s="80">
        <f t="shared" si="57"/>
        <v>0</v>
      </c>
      <c r="AD36" s="78">
        <f>SUM(AD34:AD35)</f>
        <v>70000000</v>
      </c>
      <c r="AE36" s="79">
        <f>SUM(AE34:AE35)</f>
        <v>2800000</v>
      </c>
      <c r="AF36" s="80">
        <f>SUM(AF34:AF35)</f>
        <v>72800000</v>
      </c>
      <c r="AG36" s="78">
        <f t="shared" ref="AG36:AI36" si="58">SUM(AG34:AG34)</f>
        <v>0</v>
      </c>
      <c r="AH36" s="79">
        <f t="shared" si="58"/>
        <v>0</v>
      </c>
      <c r="AI36" s="80">
        <f t="shared" si="58"/>
        <v>0</v>
      </c>
      <c r="AJ36" s="217">
        <f>SUM(AJ34:AJ35)</f>
        <v>72800000</v>
      </c>
      <c r="AK36" s="212"/>
      <c r="AL36" s="76"/>
      <c r="AM36" s="76"/>
      <c r="AN36" s="76"/>
      <c r="AO36" s="76"/>
      <c r="AP36" s="76"/>
      <c r="AQ36" s="76"/>
    </row>
    <row r="37" spans="1:43" s="230" customFormat="1" ht="30.75" customHeight="1">
      <c r="A37" s="325" t="s">
        <v>496</v>
      </c>
      <c r="B37" s="326"/>
      <c r="C37" s="327"/>
      <c r="D37" s="243" t="s">
        <v>295</v>
      </c>
      <c r="E37" s="244"/>
      <c r="F37" s="143">
        <f>F26+F11</f>
        <v>2250000</v>
      </c>
      <c r="G37" s="210">
        <f t="shared" ref="G37:AJ37" si="59">G26+G11</f>
        <v>200000</v>
      </c>
      <c r="H37" s="211">
        <f t="shared" si="59"/>
        <v>2450000</v>
      </c>
      <c r="I37" s="143">
        <f t="shared" si="59"/>
        <v>0</v>
      </c>
      <c r="J37" s="220">
        <f t="shared" si="59"/>
        <v>0</v>
      </c>
      <c r="K37" s="211">
        <f t="shared" si="59"/>
        <v>0</v>
      </c>
      <c r="L37" s="143">
        <f t="shared" si="59"/>
        <v>250000</v>
      </c>
      <c r="M37" s="220">
        <f t="shared" si="59"/>
        <v>0</v>
      </c>
      <c r="N37" s="211">
        <f t="shared" si="59"/>
        <v>250000</v>
      </c>
      <c r="O37" s="143">
        <f t="shared" si="59"/>
        <v>250000</v>
      </c>
      <c r="P37" s="210">
        <f t="shared" si="59"/>
        <v>40000</v>
      </c>
      <c r="Q37" s="211">
        <f t="shared" si="59"/>
        <v>290000</v>
      </c>
      <c r="R37" s="143">
        <f t="shared" si="59"/>
        <v>250000</v>
      </c>
      <c r="S37" s="210">
        <f t="shared" si="59"/>
        <v>40000</v>
      </c>
      <c r="T37" s="211">
        <f t="shared" si="59"/>
        <v>290000</v>
      </c>
      <c r="U37" s="143">
        <f t="shared" si="59"/>
        <v>250000</v>
      </c>
      <c r="V37" s="210">
        <f t="shared" si="59"/>
        <v>40000</v>
      </c>
      <c r="W37" s="211">
        <f t="shared" si="59"/>
        <v>290000</v>
      </c>
      <c r="X37" s="143">
        <f t="shared" si="59"/>
        <v>250000</v>
      </c>
      <c r="Y37" s="210">
        <f t="shared" si="59"/>
        <v>40000</v>
      </c>
      <c r="Z37" s="211">
        <f t="shared" si="59"/>
        <v>290000</v>
      </c>
      <c r="AA37" s="143">
        <f t="shared" si="59"/>
        <v>1000000</v>
      </c>
      <c r="AB37" s="210">
        <f t="shared" si="59"/>
        <v>40000</v>
      </c>
      <c r="AC37" s="211">
        <f t="shared" si="59"/>
        <v>1040000</v>
      </c>
      <c r="AD37" s="143">
        <f t="shared" si="59"/>
        <v>2250000</v>
      </c>
      <c r="AE37" s="210">
        <f t="shared" si="59"/>
        <v>200000</v>
      </c>
      <c r="AF37" s="211">
        <f t="shared" si="59"/>
        <v>2450000</v>
      </c>
      <c r="AG37" s="143">
        <f t="shared" si="59"/>
        <v>0</v>
      </c>
      <c r="AH37" s="220">
        <f t="shared" si="59"/>
        <v>0</v>
      </c>
      <c r="AI37" s="211">
        <f t="shared" si="59"/>
        <v>0</v>
      </c>
      <c r="AJ37" s="143">
        <f t="shared" si="59"/>
        <v>2450000</v>
      </c>
      <c r="AK37" s="228"/>
      <c r="AL37" s="229"/>
      <c r="AM37" s="229"/>
      <c r="AN37" s="229"/>
      <c r="AO37" s="229"/>
      <c r="AP37" s="229"/>
      <c r="AQ37" s="229"/>
    </row>
    <row r="38" spans="1:43" s="230" customFormat="1" ht="30.75" customHeight="1">
      <c r="A38" s="328"/>
      <c r="B38" s="329"/>
      <c r="C38" s="330"/>
      <c r="D38" s="281" t="s">
        <v>473</v>
      </c>
      <c r="E38" s="282"/>
      <c r="F38" s="147">
        <f>F8</f>
        <v>0</v>
      </c>
      <c r="G38" s="146">
        <f t="shared" ref="G38:AJ38" si="60">G8</f>
        <v>165750</v>
      </c>
      <c r="H38" s="150">
        <f t="shared" si="60"/>
        <v>165750</v>
      </c>
      <c r="I38" s="147">
        <f t="shared" si="60"/>
        <v>0</v>
      </c>
      <c r="J38" s="146">
        <f t="shared" si="60"/>
        <v>25000</v>
      </c>
      <c r="K38" s="150">
        <f t="shared" si="60"/>
        <v>25000</v>
      </c>
      <c r="L38" s="147">
        <f t="shared" si="60"/>
        <v>0</v>
      </c>
      <c r="M38" s="146">
        <f t="shared" si="60"/>
        <v>140750</v>
      </c>
      <c r="N38" s="150">
        <f t="shared" si="60"/>
        <v>140750</v>
      </c>
      <c r="O38" s="147">
        <f t="shared" si="60"/>
        <v>0</v>
      </c>
      <c r="P38" s="146">
        <f t="shared" si="60"/>
        <v>0</v>
      </c>
      <c r="Q38" s="150">
        <f t="shared" si="60"/>
        <v>0</v>
      </c>
      <c r="R38" s="147">
        <f t="shared" si="60"/>
        <v>0</v>
      </c>
      <c r="S38" s="146">
        <f t="shared" si="60"/>
        <v>0</v>
      </c>
      <c r="T38" s="150">
        <f t="shared" si="60"/>
        <v>0</v>
      </c>
      <c r="U38" s="147">
        <f t="shared" si="60"/>
        <v>0</v>
      </c>
      <c r="V38" s="146">
        <f t="shared" si="60"/>
        <v>0</v>
      </c>
      <c r="W38" s="150">
        <f t="shared" si="60"/>
        <v>0</v>
      </c>
      <c r="X38" s="147">
        <f t="shared" si="60"/>
        <v>0</v>
      </c>
      <c r="Y38" s="146">
        <f t="shared" si="60"/>
        <v>0</v>
      </c>
      <c r="Z38" s="150">
        <f t="shared" si="60"/>
        <v>0</v>
      </c>
      <c r="AA38" s="147">
        <f t="shared" si="60"/>
        <v>0</v>
      </c>
      <c r="AB38" s="146">
        <f t="shared" si="60"/>
        <v>0</v>
      </c>
      <c r="AC38" s="150">
        <f t="shared" si="60"/>
        <v>0</v>
      </c>
      <c r="AD38" s="147">
        <f t="shared" si="60"/>
        <v>0</v>
      </c>
      <c r="AE38" s="146">
        <f t="shared" si="60"/>
        <v>165750</v>
      </c>
      <c r="AF38" s="150">
        <f t="shared" si="60"/>
        <v>165750</v>
      </c>
      <c r="AG38" s="147">
        <f t="shared" si="60"/>
        <v>0</v>
      </c>
      <c r="AH38" s="146">
        <f t="shared" si="60"/>
        <v>0</v>
      </c>
      <c r="AI38" s="150">
        <f t="shared" si="60"/>
        <v>0</v>
      </c>
      <c r="AJ38" s="280">
        <f t="shared" si="60"/>
        <v>165750</v>
      </c>
      <c r="AK38" s="228"/>
      <c r="AL38" s="229"/>
      <c r="AM38" s="229"/>
      <c r="AN38" s="229"/>
      <c r="AO38" s="229"/>
      <c r="AP38" s="229"/>
      <c r="AQ38" s="229"/>
    </row>
    <row r="39" spans="1:43" s="230" customFormat="1" ht="30.75" customHeight="1">
      <c r="A39" s="328"/>
      <c r="B39" s="329"/>
      <c r="C39" s="330"/>
      <c r="D39" s="203" t="s">
        <v>474</v>
      </c>
      <c r="E39" s="282"/>
      <c r="F39" s="147">
        <f>F21+F12</f>
        <v>121302251</v>
      </c>
      <c r="G39" s="146">
        <f t="shared" ref="G39:AJ39" si="61">G21+G12</f>
        <v>-470750</v>
      </c>
      <c r="H39" s="150">
        <f t="shared" si="61"/>
        <v>120831501</v>
      </c>
      <c r="I39" s="147">
        <f t="shared" si="61"/>
        <v>22670000</v>
      </c>
      <c r="J39" s="146">
        <f t="shared" si="61"/>
        <v>-500000</v>
      </c>
      <c r="K39" s="150">
        <f t="shared" si="61"/>
        <v>22170000</v>
      </c>
      <c r="L39" s="147">
        <f t="shared" si="61"/>
        <v>9528553</v>
      </c>
      <c r="M39" s="146">
        <f t="shared" si="61"/>
        <v>29250</v>
      </c>
      <c r="N39" s="150">
        <f t="shared" si="61"/>
        <v>9557803</v>
      </c>
      <c r="O39" s="147">
        <f t="shared" si="61"/>
        <v>0</v>
      </c>
      <c r="P39" s="146">
        <f t="shared" si="61"/>
        <v>0</v>
      </c>
      <c r="Q39" s="150">
        <f t="shared" si="61"/>
        <v>0</v>
      </c>
      <c r="R39" s="147">
        <f t="shared" si="61"/>
        <v>0</v>
      </c>
      <c r="S39" s="146">
        <f t="shared" si="61"/>
        <v>0</v>
      </c>
      <c r="T39" s="150">
        <f t="shared" si="61"/>
        <v>0</v>
      </c>
      <c r="U39" s="147">
        <f t="shared" si="61"/>
        <v>0</v>
      </c>
      <c r="V39" s="146">
        <f t="shared" si="61"/>
        <v>0</v>
      </c>
      <c r="W39" s="150">
        <f t="shared" si="61"/>
        <v>0</v>
      </c>
      <c r="X39" s="147">
        <f t="shared" si="61"/>
        <v>0</v>
      </c>
      <c r="Y39" s="146">
        <f t="shared" si="61"/>
        <v>0</v>
      </c>
      <c r="Z39" s="150">
        <f t="shared" si="61"/>
        <v>0</v>
      </c>
      <c r="AA39" s="147">
        <f t="shared" si="61"/>
        <v>0</v>
      </c>
      <c r="AB39" s="146">
        <f t="shared" si="61"/>
        <v>0</v>
      </c>
      <c r="AC39" s="150">
        <f t="shared" si="61"/>
        <v>0</v>
      </c>
      <c r="AD39" s="147">
        <f t="shared" si="61"/>
        <v>32198553</v>
      </c>
      <c r="AE39" s="146">
        <f t="shared" si="61"/>
        <v>-470750</v>
      </c>
      <c r="AF39" s="150">
        <f t="shared" si="61"/>
        <v>31727803</v>
      </c>
      <c r="AG39" s="147">
        <f t="shared" si="61"/>
        <v>89103698</v>
      </c>
      <c r="AH39" s="146">
        <f t="shared" si="61"/>
        <v>0</v>
      </c>
      <c r="AI39" s="150">
        <f t="shared" si="61"/>
        <v>89103698</v>
      </c>
      <c r="AJ39" s="147">
        <f t="shared" si="61"/>
        <v>120831501</v>
      </c>
      <c r="AK39" s="228"/>
      <c r="AL39" s="229"/>
      <c r="AM39" s="229"/>
      <c r="AN39" s="229"/>
      <c r="AO39" s="229"/>
      <c r="AP39" s="229"/>
      <c r="AQ39" s="229"/>
    </row>
    <row r="40" spans="1:43" s="69" customFormat="1" ht="30" customHeight="1" thickBot="1">
      <c r="A40" s="331"/>
      <c r="B40" s="332"/>
      <c r="C40" s="333"/>
      <c r="D40" s="204" t="s">
        <v>296</v>
      </c>
      <c r="E40" s="223"/>
      <c r="F40" s="183">
        <f>F31+F21+F15</f>
        <v>123552251</v>
      </c>
      <c r="G40" s="81">
        <f t="shared" ref="G40:AJ40" si="62">G31+G21+G15</f>
        <v>-105000</v>
      </c>
      <c r="H40" s="82">
        <f t="shared" si="62"/>
        <v>123447251</v>
      </c>
      <c r="I40" s="183">
        <f t="shared" si="62"/>
        <v>22670000</v>
      </c>
      <c r="J40" s="81">
        <f t="shared" si="62"/>
        <v>-475000</v>
      </c>
      <c r="K40" s="82">
        <f t="shared" si="62"/>
        <v>22195000</v>
      </c>
      <c r="L40" s="183">
        <f t="shared" si="62"/>
        <v>9778553</v>
      </c>
      <c r="M40" s="81">
        <f t="shared" si="62"/>
        <v>170000</v>
      </c>
      <c r="N40" s="82">
        <f t="shared" si="62"/>
        <v>9948553</v>
      </c>
      <c r="O40" s="183">
        <f t="shared" si="62"/>
        <v>250000</v>
      </c>
      <c r="P40" s="81">
        <f t="shared" si="62"/>
        <v>40000</v>
      </c>
      <c r="Q40" s="82">
        <f t="shared" si="62"/>
        <v>290000</v>
      </c>
      <c r="R40" s="183">
        <f t="shared" si="62"/>
        <v>250000</v>
      </c>
      <c r="S40" s="81">
        <f t="shared" si="62"/>
        <v>40000</v>
      </c>
      <c r="T40" s="82">
        <f t="shared" si="62"/>
        <v>290000</v>
      </c>
      <c r="U40" s="183">
        <f t="shared" si="62"/>
        <v>250000</v>
      </c>
      <c r="V40" s="81">
        <f t="shared" si="62"/>
        <v>40000</v>
      </c>
      <c r="W40" s="82">
        <f t="shared" si="62"/>
        <v>290000</v>
      </c>
      <c r="X40" s="183">
        <f t="shared" si="62"/>
        <v>250000</v>
      </c>
      <c r="Y40" s="81">
        <f t="shared" si="62"/>
        <v>40000</v>
      </c>
      <c r="Z40" s="82">
        <f t="shared" si="62"/>
        <v>290000</v>
      </c>
      <c r="AA40" s="183">
        <f t="shared" si="62"/>
        <v>1000000</v>
      </c>
      <c r="AB40" s="81">
        <f t="shared" si="62"/>
        <v>40000</v>
      </c>
      <c r="AC40" s="82">
        <f t="shared" si="62"/>
        <v>1040000</v>
      </c>
      <c r="AD40" s="183">
        <f t="shared" si="62"/>
        <v>34448553</v>
      </c>
      <c r="AE40" s="81">
        <f t="shared" si="62"/>
        <v>-105000</v>
      </c>
      <c r="AF40" s="82">
        <f t="shared" si="62"/>
        <v>34343553</v>
      </c>
      <c r="AG40" s="183">
        <f t="shared" si="62"/>
        <v>89103698</v>
      </c>
      <c r="AH40" s="81">
        <f t="shared" si="62"/>
        <v>0</v>
      </c>
      <c r="AI40" s="82">
        <f t="shared" si="62"/>
        <v>89103698</v>
      </c>
      <c r="AJ40" s="183">
        <f t="shared" si="62"/>
        <v>123447251</v>
      </c>
      <c r="AL40"/>
      <c r="AM40"/>
      <c r="AN40"/>
      <c r="AO40"/>
      <c r="AP40"/>
      <c r="AQ40"/>
    </row>
    <row r="41" spans="1:43" s="230" customFormat="1" ht="30.75" customHeight="1">
      <c r="A41" s="325" t="s">
        <v>497</v>
      </c>
      <c r="B41" s="326"/>
      <c r="C41" s="327"/>
      <c r="D41" s="243" t="s">
        <v>295</v>
      </c>
      <c r="E41" s="244"/>
      <c r="F41" s="143">
        <f>F27+F34</f>
        <v>142798516</v>
      </c>
      <c r="G41" s="210">
        <f t="shared" ref="G41:AJ41" si="63">G27+G34</f>
        <v>2700591</v>
      </c>
      <c r="H41" s="211">
        <f t="shared" si="63"/>
        <v>145499107</v>
      </c>
      <c r="I41" s="143">
        <f t="shared" si="63"/>
        <v>33789192</v>
      </c>
      <c r="J41" s="210">
        <f t="shared" si="63"/>
        <v>-3663651</v>
      </c>
      <c r="K41" s="211">
        <f t="shared" si="63"/>
        <v>30125541</v>
      </c>
      <c r="L41" s="143">
        <f t="shared" si="63"/>
        <v>108675128</v>
      </c>
      <c r="M41" s="210">
        <f t="shared" si="63"/>
        <v>6374275</v>
      </c>
      <c r="N41" s="211">
        <f t="shared" si="63"/>
        <v>115049403</v>
      </c>
      <c r="O41" s="143">
        <f t="shared" si="63"/>
        <v>0</v>
      </c>
      <c r="P41" s="220">
        <f t="shared" si="63"/>
        <v>0</v>
      </c>
      <c r="Q41" s="211">
        <f t="shared" si="63"/>
        <v>0</v>
      </c>
      <c r="R41" s="143">
        <f t="shared" si="63"/>
        <v>0</v>
      </c>
      <c r="S41" s="220">
        <f t="shared" si="63"/>
        <v>0</v>
      </c>
      <c r="T41" s="211">
        <f t="shared" si="63"/>
        <v>0</v>
      </c>
      <c r="U41" s="143">
        <f t="shared" si="63"/>
        <v>0</v>
      </c>
      <c r="V41" s="220">
        <f t="shared" si="63"/>
        <v>0</v>
      </c>
      <c r="W41" s="211">
        <f t="shared" si="63"/>
        <v>0</v>
      </c>
      <c r="X41" s="143">
        <f t="shared" si="63"/>
        <v>0</v>
      </c>
      <c r="Y41" s="220">
        <f t="shared" si="63"/>
        <v>0</v>
      </c>
      <c r="Z41" s="211">
        <f t="shared" si="63"/>
        <v>0</v>
      </c>
      <c r="AA41" s="143">
        <f t="shared" si="63"/>
        <v>0</v>
      </c>
      <c r="AB41" s="220">
        <f t="shared" si="63"/>
        <v>0</v>
      </c>
      <c r="AC41" s="211">
        <f t="shared" si="63"/>
        <v>0</v>
      </c>
      <c r="AD41" s="143">
        <f t="shared" si="63"/>
        <v>142464320</v>
      </c>
      <c r="AE41" s="210">
        <f t="shared" si="63"/>
        <v>2710624</v>
      </c>
      <c r="AF41" s="211">
        <f t="shared" si="63"/>
        <v>145174944</v>
      </c>
      <c r="AG41" s="143">
        <f t="shared" si="63"/>
        <v>334196</v>
      </c>
      <c r="AH41" s="210">
        <f t="shared" si="63"/>
        <v>-10033</v>
      </c>
      <c r="AI41" s="211">
        <f t="shared" si="63"/>
        <v>324163</v>
      </c>
      <c r="AJ41" s="143">
        <f t="shared" si="63"/>
        <v>145499107</v>
      </c>
      <c r="AK41" s="228"/>
      <c r="AL41" s="229"/>
      <c r="AM41" s="229"/>
      <c r="AN41" s="229"/>
      <c r="AO41" s="229"/>
      <c r="AP41" s="229"/>
      <c r="AQ41" s="229"/>
    </row>
    <row r="42" spans="1:43" s="77" customFormat="1" ht="33" customHeight="1">
      <c r="A42" s="328"/>
      <c r="B42" s="329"/>
      <c r="C42" s="330"/>
      <c r="D42" s="245" t="s">
        <v>473</v>
      </c>
      <c r="E42" s="246"/>
      <c r="F42" s="147">
        <f>F18+F29+F9</f>
        <v>253333302</v>
      </c>
      <c r="G42" s="146">
        <f t="shared" ref="G42:AJ42" si="64">G18+G29+G9</f>
        <v>-3813936</v>
      </c>
      <c r="H42" s="150">
        <f t="shared" si="64"/>
        <v>249519366</v>
      </c>
      <c r="I42" s="147">
        <f t="shared" si="64"/>
        <v>100294616</v>
      </c>
      <c r="J42" s="146">
        <f t="shared" si="64"/>
        <v>-11789819</v>
      </c>
      <c r="K42" s="150">
        <f t="shared" si="64"/>
        <v>88504797</v>
      </c>
      <c r="L42" s="147">
        <f t="shared" si="64"/>
        <v>151225856</v>
      </c>
      <c r="M42" s="146">
        <f t="shared" si="64"/>
        <v>8096290</v>
      </c>
      <c r="N42" s="150">
        <f t="shared" si="64"/>
        <v>159322146</v>
      </c>
      <c r="O42" s="147">
        <f t="shared" si="64"/>
        <v>0</v>
      </c>
      <c r="P42" s="146">
        <f t="shared" si="64"/>
        <v>0</v>
      </c>
      <c r="Q42" s="150">
        <f t="shared" si="64"/>
        <v>0</v>
      </c>
      <c r="R42" s="147">
        <f t="shared" si="64"/>
        <v>0</v>
      </c>
      <c r="S42" s="146">
        <f t="shared" si="64"/>
        <v>0</v>
      </c>
      <c r="T42" s="150">
        <f t="shared" si="64"/>
        <v>0</v>
      </c>
      <c r="U42" s="147">
        <f t="shared" si="64"/>
        <v>0</v>
      </c>
      <c r="V42" s="146">
        <f t="shared" si="64"/>
        <v>0</v>
      </c>
      <c r="W42" s="150">
        <f t="shared" si="64"/>
        <v>0</v>
      </c>
      <c r="X42" s="147">
        <f t="shared" si="64"/>
        <v>0</v>
      </c>
      <c r="Y42" s="146">
        <f t="shared" si="64"/>
        <v>0</v>
      </c>
      <c r="Z42" s="150">
        <f t="shared" si="64"/>
        <v>0</v>
      </c>
      <c r="AA42" s="147">
        <f t="shared" si="64"/>
        <v>0</v>
      </c>
      <c r="AB42" s="146">
        <f t="shared" si="64"/>
        <v>0</v>
      </c>
      <c r="AC42" s="150">
        <f t="shared" si="64"/>
        <v>0</v>
      </c>
      <c r="AD42" s="147">
        <f t="shared" si="64"/>
        <v>251520472</v>
      </c>
      <c r="AE42" s="146">
        <f t="shared" si="64"/>
        <v>-3693529</v>
      </c>
      <c r="AF42" s="150">
        <f t="shared" si="64"/>
        <v>247826943</v>
      </c>
      <c r="AG42" s="147">
        <f t="shared" si="64"/>
        <v>1812830</v>
      </c>
      <c r="AH42" s="146">
        <f t="shared" si="64"/>
        <v>-120407</v>
      </c>
      <c r="AI42" s="150">
        <f t="shared" si="64"/>
        <v>1692423</v>
      </c>
      <c r="AJ42" s="147">
        <f t="shared" si="64"/>
        <v>249519366</v>
      </c>
      <c r="AK42" s="212"/>
      <c r="AL42" s="76"/>
      <c r="AM42" s="76"/>
      <c r="AN42" s="76"/>
      <c r="AO42" s="76"/>
      <c r="AP42" s="76"/>
      <c r="AQ42" s="76"/>
    </row>
    <row r="43" spans="1:43" s="69" customFormat="1" ht="30" customHeight="1">
      <c r="A43" s="328"/>
      <c r="B43" s="329"/>
      <c r="C43" s="330"/>
      <c r="D43" s="203" t="s">
        <v>474</v>
      </c>
      <c r="E43" s="222"/>
      <c r="F43" s="147">
        <f>F19+F24+F30+F22+F13</f>
        <v>61859482</v>
      </c>
      <c r="G43" s="146">
        <f t="shared" ref="G43:AJ43" si="65">G19+G24+G30+G22+G13</f>
        <v>274873</v>
      </c>
      <c r="H43" s="150">
        <f t="shared" si="65"/>
        <v>62134355</v>
      </c>
      <c r="I43" s="147">
        <f t="shared" si="65"/>
        <v>21914289</v>
      </c>
      <c r="J43" s="146">
        <f t="shared" si="65"/>
        <v>-887038</v>
      </c>
      <c r="K43" s="150">
        <f t="shared" si="65"/>
        <v>21027251</v>
      </c>
      <c r="L43" s="147">
        <f t="shared" si="65"/>
        <v>18018003</v>
      </c>
      <c r="M43" s="146">
        <f t="shared" si="65"/>
        <v>1400759</v>
      </c>
      <c r="N43" s="150">
        <f t="shared" si="65"/>
        <v>19418762</v>
      </c>
      <c r="O43" s="147">
        <f t="shared" si="65"/>
        <v>1000000</v>
      </c>
      <c r="P43" s="146">
        <f t="shared" si="65"/>
        <v>0</v>
      </c>
      <c r="Q43" s="150">
        <f t="shared" si="65"/>
        <v>1000000</v>
      </c>
      <c r="R43" s="147">
        <f t="shared" si="65"/>
        <v>1000000</v>
      </c>
      <c r="S43" s="146">
        <f t="shared" si="65"/>
        <v>0</v>
      </c>
      <c r="T43" s="150">
        <f t="shared" si="65"/>
        <v>1000000</v>
      </c>
      <c r="U43" s="147">
        <f t="shared" si="65"/>
        <v>0</v>
      </c>
      <c r="V43" s="146">
        <f t="shared" si="65"/>
        <v>0</v>
      </c>
      <c r="W43" s="150">
        <f t="shared" si="65"/>
        <v>0</v>
      </c>
      <c r="X43" s="147">
        <f t="shared" si="65"/>
        <v>0</v>
      </c>
      <c r="Y43" s="146">
        <f t="shared" si="65"/>
        <v>0</v>
      </c>
      <c r="Z43" s="150">
        <f t="shared" si="65"/>
        <v>0</v>
      </c>
      <c r="AA43" s="147">
        <f t="shared" si="65"/>
        <v>0</v>
      </c>
      <c r="AB43" s="146">
        <f t="shared" si="65"/>
        <v>0</v>
      </c>
      <c r="AC43" s="150">
        <f t="shared" si="65"/>
        <v>0</v>
      </c>
      <c r="AD43" s="147">
        <f t="shared" si="65"/>
        <v>41932292</v>
      </c>
      <c r="AE43" s="146">
        <f t="shared" si="65"/>
        <v>513721</v>
      </c>
      <c r="AF43" s="150">
        <f t="shared" si="65"/>
        <v>42446013</v>
      </c>
      <c r="AG43" s="147">
        <f t="shared" si="65"/>
        <v>19927190</v>
      </c>
      <c r="AH43" s="146">
        <f t="shared" si="65"/>
        <v>-238848</v>
      </c>
      <c r="AI43" s="150">
        <f t="shared" si="65"/>
        <v>19688342</v>
      </c>
      <c r="AJ43" s="147">
        <f t="shared" si="65"/>
        <v>62134355</v>
      </c>
      <c r="AL43"/>
      <c r="AM43"/>
      <c r="AN43"/>
      <c r="AO43"/>
      <c r="AP43"/>
      <c r="AQ43"/>
    </row>
    <row r="44" spans="1:43" s="69" customFormat="1" ht="30" customHeight="1">
      <c r="A44" s="328"/>
      <c r="B44" s="329"/>
      <c r="C44" s="330"/>
      <c r="D44" s="203" t="s">
        <v>475</v>
      </c>
      <c r="E44" s="222"/>
      <c r="F44" s="147">
        <f>F35</f>
        <v>0</v>
      </c>
      <c r="G44" s="146">
        <f t="shared" ref="G44:AJ44" si="66">G35</f>
        <v>100000</v>
      </c>
      <c r="H44" s="150">
        <f t="shared" si="66"/>
        <v>100000</v>
      </c>
      <c r="I44" s="147">
        <f t="shared" si="66"/>
        <v>0</v>
      </c>
      <c r="J44" s="146">
        <f t="shared" si="66"/>
        <v>50000</v>
      </c>
      <c r="K44" s="150">
        <f t="shared" si="66"/>
        <v>50000</v>
      </c>
      <c r="L44" s="147">
        <f t="shared" si="66"/>
        <v>0</v>
      </c>
      <c r="M44" s="146">
        <f t="shared" si="66"/>
        <v>50000</v>
      </c>
      <c r="N44" s="150">
        <f t="shared" si="66"/>
        <v>50000</v>
      </c>
      <c r="O44" s="147">
        <f t="shared" si="66"/>
        <v>0</v>
      </c>
      <c r="P44" s="146">
        <f t="shared" si="66"/>
        <v>0</v>
      </c>
      <c r="Q44" s="150">
        <f t="shared" si="66"/>
        <v>0</v>
      </c>
      <c r="R44" s="147">
        <f t="shared" si="66"/>
        <v>0</v>
      </c>
      <c r="S44" s="146">
        <f t="shared" si="66"/>
        <v>0</v>
      </c>
      <c r="T44" s="150">
        <f t="shared" si="66"/>
        <v>0</v>
      </c>
      <c r="U44" s="147">
        <f t="shared" si="66"/>
        <v>0</v>
      </c>
      <c r="V44" s="146">
        <f t="shared" si="66"/>
        <v>0</v>
      </c>
      <c r="W44" s="150">
        <f t="shared" si="66"/>
        <v>0</v>
      </c>
      <c r="X44" s="147">
        <f t="shared" si="66"/>
        <v>0</v>
      </c>
      <c r="Y44" s="146">
        <f t="shared" si="66"/>
        <v>0</v>
      </c>
      <c r="Z44" s="150">
        <f t="shared" si="66"/>
        <v>0</v>
      </c>
      <c r="AA44" s="147">
        <f t="shared" si="66"/>
        <v>0</v>
      </c>
      <c r="AB44" s="146">
        <f t="shared" si="66"/>
        <v>0</v>
      </c>
      <c r="AC44" s="150">
        <f t="shared" si="66"/>
        <v>0</v>
      </c>
      <c r="AD44" s="147">
        <f t="shared" si="66"/>
        <v>0</v>
      </c>
      <c r="AE44" s="146">
        <f t="shared" si="66"/>
        <v>100000</v>
      </c>
      <c r="AF44" s="150">
        <f t="shared" si="66"/>
        <v>100000</v>
      </c>
      <c r="AG44" s="147">
        <f t="shared" si="66"/>
        <v>0</v>
      </c>
      <c r="AH44" s="146">
        <f t="shared" si="66"/>
        <v>0</v>
      </c>
      <c r="AI44" s="150">
        <f t="shared" si="66"/>
        <v>0</v>
      </c>
      <c r="AJ44" s="147">
        <f t="shared" si="66"/>
        <v>100000</v>
      </c>
      <c r="AL44"/>
      <c r="AM44"/>
      <c r="AN44"/>
      <c r="AO44"/>
      <c r="AP44"/>
      <c r="AQ44"/>
    </row>
    <row r="45" spans="1:43" s="69" customFormat="1" ht="30" customHeight="1" thickBot="1">
      <c r="A45" s="331"/>
      <c r="B45" s="332"/>
      <c r="C45" s="333"/>
      <c r="D45" s="204" t="s">
        <v>296</v>
      </c>
      <c r="E45" s="223"/>
      <c r="F45" s="183">
        <f>F20+F25+F32+F36+F22+F16</f>
        <v>457991300</v>
      </c>
      <c r="G45" s="81">
        <f t="shared" ref="G45:AJ45" si="67">G20+G25+G32+G36+G22+G16</f>
        <v>-738472</v>
      </c>
      <c r="H45" s="82">
        <f t="shared" si="67"/>
        <v>457252828</v>
      </c>
      <c r="I45" s="183">
        <f t="shared" si="67"/>
        <v>155998097</v>
      </c>
      <c r="J45" s="81">
        <f t="shared" si="67"/>
        <v>-16290508</v>
      </c>
      <c r="K45" s="82">
        <f t="shared" si="67"/>
        <v>139707589</v>
      </c>
      <c r="L45" s="183">
        <f t="shared" si="67"/>
        <v>277918987</v>
      </c>
      <c r="M45" s="81">
        <f t="shared" si="67"/>
        <v>15921324</v>
      </c>
      <c r="N45" s="82">
        <f t="shared" si="67"/>
        <v>293840311</v>
      </c>
      <c r="O45" s="183">
        <f t="shared" si="67"/>
        <v>1000000</v>
      </c>
      <c r="P45" s="81">
        <f t="shared" si="67"/>
        <v>0</v>
      </c>
      <c r="Q45" s="82">
        <f t="shared" si="67"/>
        <v>1000000</v>
      </c>
      <c r="R45" s="183">
        <f t="shared" si="67"/>
        <v>1000000</v>
      </c>
      <c r="S45" s="81">
        <f t="shared" si="67"/>
        <v>0</v>
      </c>
      <c r="T45" s="82">
        <f t="shared" si="67"/>
        <v>1000000</v>
      </c>
      <c r="U45" s="183">
        <f t="shared" si="67"/>
        <v>0</v>
      </c>
      <c r="V45" s="81">
        <f t="shared" si="67"/>
        <v>0</v>
      </c>
      <c r="W45" s="82">
        <f t="shared" si="67"/>
        <v>0</v>
      </c>
      <c r="X45" s="183">
        <f t="shared" si="67"/>
        <v>0</v>
      </c>
      <c r="Y45" s="81">
        <f t="shared" si="67"/>
        <v>0</v>
      </c>
      <c r="Z45" s="82">
        <f t="shared" si="67"/>
        <v>0</v>
      </c>
      <c r="AA45" s="183">
        <f t="shared" si="67"/>
        <v>0</v>
      </c>
      <c r="AB45" s="81">
        <f t="shared" si="67"/>
        <v>0</v>
      </c>
      <c r="AC45" s="82">
        <f t="shared" si="67"/>
        <v>0</v>
      </c>
      <c r="AD45" s="183">
        <f t="shared" si="67"/>
        <v>435917084</v>
      </c>
      <c r="AE45" s="81">
        <f t="shared" si="67"/>
        <v>-369184</v>
      </c>
      <c r="AF45" s="82">
        <f t="shared" si="67"/>
        <v>435547900</v>
      </c>
      <c r="AG45" s="183">
        <f t="shared" si="67"/>
        <v>22074216</v>
      </c>
      <c r="AH45" s="81">
        <f t="shared" si="67"/>
        <v>-369288</v>
      </c>
      <c r="AI45" s="82">
        <f t="shared" si="67"/>
        <v>21704928</v>
      </c>
      <c r="AJ45" s="183">
        <f t="shared" si="67"/>
        <v>457252828</v>
      </c>
      <c r="AL45"/>
      <c r="AM45"/>
      <c r="AN45"/>
      <c r="AO45"/>
      <c r="AP45"/>
      <c r="AQ45"/>
    </row>
    <row r="46" spans="1:43" s="230" customFormat="1" ht="30.75" customHeight="1">
      <c r="A46" s="325" t="s">
        <v>498</v>
      </c>
      <c r="B46" s="326"/>
      <c r="C46" s="327"/>
      <c r="D46" s="243" t="s">
        <v>295</v>
      </c>
      <c r="E46" s="244"/>
      <c r="F46" s="143">
        <f>F41+F37</f>
        <v>145048516</v>
      </c>
      <c r="G46" s="210">
        <f t="shared" ref="G46:AJ46" si="68">G41+G37</f>
        <v>2900591</v>
      </c>
      <c r="H46" s="211">
        <f t="shared" si="68"/>
        <v>147949107</v>
      </c>
      <c r="I46" s="143">
        <f t="shared" si="68"/>
        <v>33789192</v>
      </c>
      <c r="J46" s="210">
        <f t="shared" si="68"/>
        <v>-3663651</v>
      </c>
      <c r="K46" s="211">
        <f t="shared" si="68"/>
        <v>30125541</v>
      </c>
      <c r="L46" s="143">
        <f t="shared" si="68"/>
        <v>108925128</v>
      </c>
      <c r="M46" s="210">
        <f t="shared" si="68"/>
        <v>6374275</v>
      </c>
      <c r="N46" s="211">
        <f t="shared" si="68"/>
        <v>115299403</v>
      </c>
      <c r="O46" s="143">
        <f t="shared" si="68"/>
        <v>250000</v>
      </c>
      <c r="P46" s="210">
        <f t="shared" si="68"/>
        <v>40000</v>
      </c>
      <c r="Q46" s="211">
        <f t="shared" si="68"/>
        <v>290000</v>
      </c>
      <c r="R46" s="143">
        <f t="shared" si="68"/>
        <v>250000</v>
      </c>
      <c r="S46" s="210">
        <f t="shared" si="68"/>
        <v>40000</v>
      </c>
      <c r="T46" s="211">
        <f t="shared" si="68"/>
        <v>290000</v>
      </c>
      <c r="U46" s="143">
        <f t="shared" si="68"/>
        <v>250000</v>
      </c>
      <c r="V46" s="210">
        <f t="shared" si="68"/>
        <v>40000</v>
      </c>
      <c r="W46" s="211">
        <f t="shared" si="68"/>
        <v>290000</v>
      </c>
      <c r="X46" s="143">
        <f t="shared" si="68"/>
        <v>250000</v>
      </c>
      <c r="Y46" s="210">
        <f t="shared" si="68"/>
        <v>40000</v>
      </c>
      <c r="Z46" s="211">
        <f t="shared" si="68"/>
        <v>290000</v>
      </c>
      <c r="AA46" s="143">
        <f t="shared" si="68"/>
        <v>1000000</v>
      </c>
      <c r="AB46" s="210">
        <f t="shared" si="68"/>
        <v>40000</v>
      </c>
      <c r="AC46" s="211">
        <f t="shared" si="68"/>
        <v>1040000</v>
      </c>
      <c r="AD46" s="143">
        <f t="shared" si="68"/>
        <v>144714320</v>
      </c>
      <c r="AE46" s="210">
        <f t="shared" si="68"/>
        <v>2910624</v>
      </c>
      <c r="AF46" s="211">
        <f t="shared" si="68"/>
        <v>147624944</v>
      </c>
      <c r="AG46" s="143">
        <f t="shared" si="68"/>
        <v>334196</v>
      </c>
      <c r="AH46" s="210">
        <f t="shared" si="68"/>
        <v>-10033</v>
      </c>
      <c r="AI46" s="211">
        <f t="shared" si="68"/>
        <v>324163</v>
      </c>
      <c r="AJ46" s="143">
        <f t="shared" si="68"/>
        <v>147949107</v>
      </c>
      <c r="AK46" s="228"/>
      <c r="AL46" s="229"/>
      <c r="AM46" s="229"/>
      <c r="AN46" s="229"/>
      <c r="AO46" s="229"/>
      <c r="AP46" s="229"/>
      <c r="AQ46" s="229"/>
    </row>
    <row r="47" spans="1:43" s="77" customFormat="1" ht="33" customHeight="1">
      <c r="A47" s="328"/>
      <c r="B47" s="329"/>
      <c r="C47" s="330"/>
      <c r="D47" s="245" t="s">
        <v>473</v>
      </c>
      <c r="E47" s="246"/>
      <c r="F47" s="147">
        <f>F42+F38</f>
        <v>253333302</v>
      </c>
      <c r="G47" s="146">
        <f t="shared" ref="G47:AJ47" si="69">G42+G38</f>
        <v>-3648186</v>
      </c>
      <c r="H47" s="150">
        <f t="shared" si="69"/>
        <v>249685116</v>
      </c>
      <c r="I47" s="147">
        <f t="shared" si="69"/>
        <v>100294616</v>
      </c>
      <c r="J47" s="146">
        <f t="shared" si="69"/>
        <v>-11764819</v>
      </c>
      <c r="K47" s="150">
        <f t="shared" si="69"/>
        <v>88529797</v>
      </c>
      <c r="L47" s="147">
        <f t="shared" si="69"/>
        <v>151225856</v>
      </c>
      <c r="M47" s="146">
        <f t="shared" si="69"/>
        <v>8237040</v>
      </c>
      <c r="N47" s="150">
        <f t="shared" si="69"/>
        <v>159462896</v>
      </c>
      <c r="O47" s="147">
        <f t="shared" si="69"/>
        <v>0</v>
      </c>
      <c r="P47" s="146">
        <f t="shared" si="69"/>
        <v>0</v>
      </c>
      <c r="Q47" s="150">
        <f t="shared" si="69"/>
        <v>0</v>
      </c>
      <c r="R47" s="147">
        <f t="shared" si="69"/>
        <v>0</v>
      </c>
      <c r="S47" s="146">
        <f t="shared" si="69"/>
        <v>0</v>
      </c>
      <c r="T47" s="150">
        <f t="shared" si="69"/>
        <v>0</v>
      </c>
      <c r="U47" s="147">
        <f t="shared" si="69"/>
        <v>0</v>
      </c>
      <c r="V47" s="146">
        <f t="shared" si="69"/>
        <v>0</v>
      </c>
      <c r="W47" s="150">
        <f t="shared" si="69"/>
        <v>0</v>
      </c>
      <c r="X47" s="147">
        <f t="shared" si="69"/>
        <v>0</v>
      </c>
      <c r="Y47" s="146">
        <f t="shared" si="69"/>
        <v>0</v>
      </c>
      <c r="Z47" s="150">
        <f t="shared" si="69"/>
        <v>0</v>
      </c>
      <c r="AA47" s="147">
        <f t="shared" si="69"/>
        <v>0</v>
      </c>
      <c r="AB47" s="146">
        <f t="shared" si="69"/>
        <v>0</v>
      </c>
      <c r="AC47" s="150">
        <f t="shared" si="69"/>
        <v>0</v>
      </c>
      <c r="AD47" s="147">
        <f t="shared" si="69"/>
        <v>251520472</v>
      </c>
      <c r="AE47" s="146">
        <f t="shared" si="69"/>
        <v>-3527779</v>
      </c>
      <c r="AF47" s="150">
        <f t="shared" si="69"/>
        <v>247992693</v>
      </c>
      <c r="AG47" s="147">
        <f t="shared" si="69"/>
        <v>1812830</v>
      </c>
      <c r="AH47" s="146">
        <f t="shared" si="69"/>
        <v>-120407</v>
      </c>
      <c r="AI47" s="150">
        <f t="shared" si="69"/>
        <v>1692423</v>
      </c>
      <c r="AJ47" s="147">
        <f t="shared" si="69"/>
        <v>249685116</v>
      </c>
      <c r="AK47" s="212"/>
      <c r="AL47" s="76"/>
      <c r="AM47" s="76"/>
      <c r="AN47" s="76"/>
      <c r="AO47" s="76"/>
      <c r="AP47" s="76"/>
      <c r="AQ47" s="76"/>
    </row>
    <row r="48" spans="1:43" s="69" customFormat="1" ht="30" customHeight="1">
      <c r="A48" s="328"/>
      <c r="B48" s="329"/>
      <c r="C48" s="330"/>
      <c r="D48" s="203" t="s">
        <v>474</v>
      </c>
      <c r="E48" s="222"/>
      <c r="F48" s="147">
        <f>F43+F39</f>
        <v>183161733</v>
      </c>
      <c r="G48" s="146">
        <f t="shared" ref="G48:AJ48" si="70">G43+G39</f>
        <v>-195877</v>
      </c>
      <c r="H48" s="150">
        <f t="shared" si="70"/>
        <v>182965856</v>
      </c>
      <c r="I48" s="147">
        <f t="shared" si="70"/>
        <v>44584289</v>
      </c>
      <c r="J48" s="146">
        <f t="shared" si="70"/>
        <v>-1387038</v>
      </c>
      <c r="K48" s="150">
        <f t="shared" si="70"/>
        <v>43197251</v>
      </c>
      <c r="L48" s="147">
        <f t="shared" si="70"/>
        <v>27546556</v>
      </c>
      <c r="M48" s="146">
        <f t="shared" si="70"/>
        <v>1430009</v>
      </c>
      <c r="N48" s="150">
        <f t="shared" si="70"/>
        <v>28976565</v>
      </c>
      <c r="O48" s="147">
        <f t="shared" si="70"/>
        <v>1000000</v>
      </c>
      <c r="P48" s="146">
        <f t="shared" si="70"/>
        <v>0</v>
      </c>
      <c r="Q48" s="150">
        <f t="shared" si="70"/>
        <v>1000000</v>
      </c>
      <c r="R48" s="147">
        <f t="shared" si="70"/>
        <v>1000000</v>
      </c>
      <c r="S48" s="146">
        <f t="shared" si="70"/>
        <v>0</v>
      </c>
      <c r="T48" s="150">
        <f t="shared" si="70"/>
        <v>1000000</v>
      </c>
      <c r="U48" s="147">
        <f t="shared" si="70"/>
        <v>0</v>
      </c>
      <c r="V48" s="146">
        <f t="shared" si="70"/>
        <v>0</v>
      </c>
      <c r="W48" s="150">
        <f t="shared" si="70"/>
        <v>0</v>
      </c>
      <c r="X48" s="147">
        <f t="shared" si="70"/>
        <v>0</v>
      </c>
      <c r="Y48" s="146">
        <f t="shared" si="70"/>
        <v>0</v>
      </c>
      <c r="Z48" s="150">
        <f t="shared" si="70"/>
        <v>0</v>
      </c>
      <c r="AA48" s="147">
        <f t="shared" si="70"/>
        <v>0</v>
      </c>
      <c r="AB48" s="146">
        <f t="shared" si="70"/>
        <v>0</v>
      </c>
      <c r="AC48" s="150">
        <f t="shared" si="70"/>
        <v>0</v>
      </c>
      <c r="AD48" s="147">
        <f t="shared" si="70"/>
        <v>74130845</v>
      </c>
      <c r="AE48" s="146">
        <f t="shared" si="70"/>
        <v>42971</v>
      </c>
      <c r="AF48" s="150">
        <f t="shared" si="70"/>
        <v>74173816</v>
      </c>
      <c r="AG48" s="147">
        <f t="shared" si="70"/>
        <v>109030888</v>
      </c>
      <c r="AH48" s="146">
        <f t="shared" si="70"/>
        <v>-238848</v>
      </c>
      <c r="AI48" s="150">
        <f t="shared" si="70"/>
        <v>108792040</v>
      </c>
      <c r="AJ48" s="147">
        <f t="shared" si="70"/>
        <v>182965856</v>
      </c>
      <c r="AL48"/>
      <c r="AM48"/>
      <c r="AN48"/>
      <c r="AO48"/>
      <c r="AP48"/>
      <c r="AQ48"/>
    </row>
    <row r="49" spans="1:52" s="69" customFormat="1" ht="30" customHeight="1">
      <c r="A49" s="328"/>
      <c r="B49" s="329"/>
      <c r="C49" s="330"/>
      <c r="D49" s="203" t="s">
        <v>475</v>
      </c>
      <c r="E49" s="222"/>
      <c r="F49" s="147">
        <f>F44</f>
        <v>0</v>
      </c>
      <c r="G49" s="146">
        <f t="shared" ref="G49:AJ49" si="71">G44</f>
        <v>100000</v>
      </c>
      <c r="H49" s="150">
        <f t="shared" si="71"/>
        <v>100000</v>
      </c>
      <c r="I49" s="147">
        <f t="shared" si="71"/>
        <v>0</v>
      </c>
      <c r="J49" s="146">
        <f t="shared" si="71"/>
        <v>50000</v>
      </c>
      <c r="K49" s="150">
        <f t="shared" si="71"/>
        <v>50000</v>
      </c>
      <c r="L49" s="147">
        <f t="shared" si="71"/>
        <v>0</v>
      </c>
      <c r="M49" s="146">
        <f t="shared" si="71"/>
        <v>50000</v>
      </c>
      <c r="N49" s="150">
        <f t="shared" si="71"/>
        <v>50000</v>
      </c>
      <c r="O49" s="147">
        <f t="shared" si="71"/>
        <v>0</v>
      </c>
      <c r="P49" s="146">
        <f t="shared" si="71"/>
        <v>0</v>
      </c>
      <c r="Q49" s="150">
        <f t="shared" si="71"/>
        <v>0</v>
      </c>
      <c r="R49" s="147">
        <f t="shared" si="71"/>
        <v>0</v>
      </c>
      <c r="S49" s="146">
        <f t="shared" si="71"/>
        <v>0</v>
      </c>
      <c r="T49" s="150">
        <f t="shared" si="71"/>
        <v>0</v>
      </c>
      <c r="U49" s="147">
        <f t="shared" si="71"/>
        <v>0</v>
      </c>
      <c r="V49" s="146">
        <f t="shared" si="71"/>
        <v>0</v>
      </c>
      <c r="W49" s="150">
        <f t="shared" si="71"/>
        <v>0</v>
      </c>
      <c r="X49" s="147">
        <f t="shared" si="71"/>
        <v>0</v>
      </c>
      <c r="Y49" s="146">
        <f t="shared" si="71"/>
        <v>0</v>
      </c>
      <c r="Z49" s="150">
        <f t="shared" si="71"/>
        <v>0</v>
      </c>
      <c r="AA49" s="147">
        <f t="shared" si="71"/>
        <v>0</v>
      </c>
      <c r="AB49" s="146">
        <f t="shared" si="71"/>
        <v>0</v>
      </c>
      <c r="AC49" s="150">
        <f t="shared" si="71"/>
        <v>0</v>
      </c>
      <c r="AD49" s="147">
        <f t="shared" si="71"/>
        <v>0</v>
      </c>
      <c r="AE49" s="146">
        <f t="shared" si="71"/>
        <v>100000</v>
      </c>
      <c r="AF49" s="150">
        <f t="shared" si="71"/>
        <v>100000</v>
      </c>
      <c r="AG49" s="147">
        <f t="shared" si="71"/>
        <v>0</v>
      </c>
      <c r="AH49" s="146">
        <f t="shared" si="71"/>
        <v>0</v>
      </c>
      <c r="AI49" s="150">
        <f t="shared" si="71"/>
        <v>0</v>
      </c>
      <c r="AJ49" s="147">
        <f t="shared" si="71"/>
        <v>100000</v>
      </c>
      <c r="AL49"/>
      <c r="AM49"/>
      <c r="AN49"/>
      <c r="AO49"/>
      <c r="AP49"/>
      <c r="AQ49"/>
    </row>
    <row r="50" spans="1:52" s="69" customFormat="1" ht="30" customHeight="1" thickBot="1">
      <c r="A50" s="331"/>
      <c r="B50" s="332"/>
      <c r="C50" s="333"/>
      <c r="D50" s="204" t="s">
        <v>296</v>
      </c>
      <c r="E50" s="223"/>
      <c r="F50" s="183">
        <f>F40+F45</f>
        <v>581543551</v>
      </c>
      <c r="G50" s="81">
        <f t="shared" ref="G50:AJ50" si="72">G40+G45</f>
        <v>-843472</v>
      </c>
      <c r="H50" s="82">
        <f t="shared" si="72"/>
        <v>580700079</v>
      </c>
      <c r="I50" s="183">
        <f t="shared" si="72"/>
        <v>178668097</v>
      </c>
      <c r="J50" s="81">
        <f t="shared" si="72"/>
        <v>-16765508</v>
      </c>
      <c r="K50" s="82">
        <f t="shared" si="72"/>
        <v>161902589</v>
      </c>
      <c r="L50" s="183">
        <f t="shared" si="72"/>
        <v>287697540</v>
      </c>
      <c r="M50" s="81">
        <f t="shared" si="72"/>
        <v>16091324</v>
      </c>
      <c r="N50" s="82">
        <f t="shared" si="72"/>
        <v>303788864</v>
      </c>
      <c r="O50" s="183">
        <f t="shared" si="72"/>
        <v>1250000</v>
      </c>
      <c r="P50" s="81">
        <f t="shared" si="72"/>
        <v>40000</v>
      </c>
      <c r="Q50" s="82">
        <f t="shared" si="72"/>
        <v>1290000</v>
      </c>
      <c r="R50" s="183">
        <f t="shared" si="72"/>
        <v>1250000</v>
      </c>
      <c r="S50" s="81">
        <f t="shared" si="72"/>
        <v>40000</v>
      </c>
      <c r="T50" s="82">
        <f t="shared" si="72"/>
        <v>1290000</v>
      </c>
      <c r="U50" s="183">
        <f t="shared" si="72"/>
        <v>250000</v>
      </c>
      <c r="V50" s="81">
        <f t="shared" si="72"/>
        <v>40000</v>
      </c>
      <c r="W50" s="82">
        <f t="shared" si="72"/>
        <v>290000</v>
      </c>
      <c r="X50" s="183">
        <f t="shared" si="72"/>
        <v>250000</v>
      </c>
      <c r="Y50" s="81">
        <f t="shared" si="72"/>
        <v>40000</v>
      </c>
      <c r="Z50" s="82">
        <f t="shared" si="72"/>
        <v>290000</v>
      </c>
      <c r="AA50" s="183">
        <f t="shared" si="72"/>
        <v>1000000</v>
      </c>
      <c r="AB50" s="81">
        <f t="shared" si="72"/>
        <v>40000</v>
      </c>
      <c r="AC50" s="82">
        <f t="shared" si="72"/>
        <v>1040000</v>
      </c>
      <c r="AD50" s="183">
        <f t="shared" si="72"/>
        <v>470365637</v>
      </c>
      <c r="AE50" s="81">
        <f t="shared" si="72"/>
        <v>-474184</v>
      </c>
      <c r="AF50" s="82">
        <f t="shared" si="72"/>
        <v>469891453</v>
      </c>
      <c r="AG50" s="183">
        <f t="shared" si="72"/>
        <v>111177914</v>
      </c>
      <c r="AH50" s="81">
        <f t="shared" si="72"/>
        <v>-369288</v>
      </c>
      <c r="AI50" s="82">
        <f t="shared" si="72"/>
        <v>110808626</v>
      </c>
      <c r="AJ50" s="183">
        <f t="shared" si="72"/>
        <v>580700079</v>
      </c>
      <c r="AL50"/>
      <c r="AM50"/>
      <c r="AN50"/>
      <c r="AO50"/>
      <c r="AP50"/>
      <c r="AQ50"/>
    </row>
    <row r="51" spans="1:52" s="69" customFormat="1">
      <c r="A51"/>
      <c r="B51"/>
      <c r="C51"/>
      <c r="D51"/>
      <c r="E51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U51"/>
      <c r="AV51"/>
      <c r="AW51"/>
      <c r="AX51"/>
      <c r="AY51"/>
      <c r="AZ51"/>
    </row>
    <row r="57" spans="1:52" s="69" customFormat="1">
      <c r="A57"/>
      <c r="B57"/>
      <c r="C57"/>
      <c r="D57"/>
      <c r="E57"/>
      <c r="F57"/>
      <c r="G57"/>
      <c r="H57">
        <v>842267712</v>
      </c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U57"/>
      <c r="AV57"/>
      <c r="AW57"/>
      <c r="AX57"/>
      <c r="AY57"/>
      <c r="AZ57"/>
    </row>
  </sheetData>
  <mergeCells count="63">
    <mergeCell ref="C8:C17"/>
    <mergeCell ref="D8:D10"/>
    <mergeCell ref="D15:E15"/>
    <mergeCell ref="D16:E16"/>
    <mergeCell ref="D17:E17"/>
    <mergeCell ref="D12:D14"/>
    <mergeCell ref="A21:A23"/>
    <mergeCell ref="B21:B23"/>
    <mergeCell ref="C21:C23"/>
    <mergeCell ref="D23:E23"/>
    <mergeCell ref="D21:D22"/>
    <mergeCell ref="D25:E25"/>
    <mergeCell ref="A34:A36"/>
    <mergeCell ref="B34:B36"/>
    <mergeCell ref="C34:C36"/>
    <mergeCell ref="D36:E36"/>
    <mergeCell ref="AJ6:AJ7"/>
    <mergeCell ref="A18:A20"/>
    <mergeCell ref="O5:Q5"/>
    <mergeCell ref="R5:T5"/>
    <mergeCell ref="AD5:AF5"/>
    <mergeCell ref="AG5:AI5"/>
    <mergeCell ref="A6:A7"/>
    <mergeCell ref="B6:B7"/>
    <mergeCell ref="C6:C7"/>
    <mergeCell ref="D6:E7"/>
    <mergeCell ref="F6:H6"/>
    <mergeCell ref="I6:K6"/>
    <mergeCell ref="L6:N6"/>
    <mergeCell ref="O6:Q6"/>
    <mergeCell ref="A8:A17"/>
    <mergeCell ref="B8:B17"/>
    <mergeCell ref="R6:T6"/>
    <mergeCell ref="AD6:AF6"/>
    <mergeCell ref="AG6:AI6"/>
    <mergeCell ref="B1:D1"/>
    <mergeCell ref="B2:D2"/>
    <mergeCell ref="D5:E5"/>
    <mergeCell ref="F5:H5"/>
    <mergeCell ref="I5:K5"/>
    <mergeCell ref="L5:N5"/>
    <mergeCell ref="U5:W5"/>
    <mergeCell ref="U6:W6"/>
    <mergeCell ref="X5:Z5"/>
    <mergeCell ref="X6:Z6"/>
    <mergeCell ref="AA5:AC5"/>
    <mergeCell ref="AA6:AC6"/>
    <mergeCell ref="B18:B20"/>
    <mergeCell ref="C18:C20"/>
    <mergeCell ref="D20:E20"/>
    <mergeCell ref="A46:C50"/>
    <mergeCell ref="A26:A33"/>
    <mergeCell ref="B26:B33"/>
    <mergeCell ref="C26:C33"/>
    <mergeCell ref="D26:D28"/>
    <mergeCell ref="D31:E31"/>
    <mergeCell ref="D32:E32"/>
    <mergeCell ref="A37:C40"/>
    <mergeCell ref="A41:C45"/>
    <mergeCell ref="D33:E33"/>
    <mergeCell ref="A24:A25"/>
    <mergeCell ref="B24:B25"/>
    <mergeCell ref="C24:C25"/>
  </mergeCells>
  <pageMargins left="0" right="0" top="0" bottom="0" header="0.31496062992125984" footer="0.31496062992125984"/>
  <pageSetup paperSize="8" scale="46" orientation="landscape" verticalDpi="597" r:id="rId1"/>
  <colBreaks count="1" manualBreakCount="1">
    <brk id="44" max="10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5</vt:i4>
      </vt:variant>
    </vt:vector>
  </HeadingPairs>
  <TitlesOfParts>
    <vt:vector size="8" baseType="lpstr">
      <vt:lpstr>Zał Nr 1 czerwiec autopop</vt:lpstr>
      <vt:lpstr>Zał Nr 2 czerwiec autopop</vt:lpstr>
      <vt:lpstr>Zał do uzas czerwiec autopop</vt:lpstr>
      <vt:lpstr>'Zał do uzas czerwiec autopop'!Obszar_wydruku</vt:lpstr>
      <vt:lpstr>'Zał Nr 2 czerwiec autopop'!Obszar_wydruku</vt:lpstr>
      <vt:lpstr>'Zał do uzas czerwiec autopop'!Tytuły_wydruku</vt:lpstr>
      <vt:lpstr>'Zał Nr 1 czerwiec autopop'!Tytuły_wydruku</vt:lpstr>
      <vt:lpstr>'Zał Nr 2 czerwiec autopop'!Tytuły_wydruku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d.gruszczynska</dc:creator>
  <cp:lastModifiedBy>e.foremny</cp:lastModifiedBy>
  <cp:lastPrinted>2014-06-17T05:21:09Z</cp:lastPrinted>
  <dcterms:created xsi:type="dcterms:W3CDTF">2010-10-15T07:12:31Z</dcterms:created>
  <dcterms:modified xsi:type="dcterms:W3CDTF">2014-06-17T06:08:28Z</dcterms:modified>
</cp:coreProperties>
</file>