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8240" windowHeight="11535"/>
  </bookViews>
  <sheets>
    <sheet name="WPF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P51" i="1"/>
  <c r="N51"/>
  <c r="L51"/>
  <c r="K51" l="1"/>
  <c r="M51"/>
  <c r="O51"/>
  <c r="Q51"/>
  <c r="E48"/>
  <c r="F48"/>
  <c r="G48"/>
  <c r="H48"/>
  <c r="I48"/>
  <c r="J48"/>
  <c r="K48"/>
  <c r="L48"/>
  <c r="M48"/>
  <c r="N48"/>
  <c r="O48"/>
  <c r="P48"/>
  <c r="Q48"/>
  <c r="D48"/>
  <c r="E47"/>
  <c r="F47"/>
  <c r="G47"/>
  <c r="H47"/>
  <c r="I47"/>
  <c r="J47"/>
  <c r="K47"/>
  <c r="L47"/>
  <c r="M47"/>
  <c r="N47"/>
  <c r="O47"/>
  <c r="P47"/>
  <c r="Q47"/>
  <c r="D47"/>
  <c r="D46"/>
  <c r="K49"/>
  <c r="L49"/>
  <c r="M49"/>
  <c r="N49"/>
  <c r="O49"/>
  <c r="P49"/>
  <c r="Q49"/>
  <c r="K45"/>
  <c r="L45"/>
  <c r="M45"/>
  <c r="N45"/>
  <c r="O45"/>
  <c r="P45"/>
  <c r="Q45"/>
  <c r="D45"/>
  <c r="P46" l="1"/>
  <c r="N46"/>
  <c r="Q46"/>
  <c r="O46"/>
  <c r="E45"/>
  <c r="F45"/>
  <c r="G45"/>
  <c r="H45"/>
  <c r="I45"/>
  <c r="J45"/>
  <c r="J49" l="1"/>
  <c r="M46" s="1"/>
  <c r="I49"/>
  <c r="H49"/>
  <c r="G49"/>
  <c r="E49"/>
  <c r="D49"/>
  <c r="F49"/>
  <c r="E51"/>
  <c r="D51"/>
  <c r="L46" l="1"/>
  <c r="K46"/>
  <c r="J46"/>
  <c r="I51"/>
  <c r="H51"/>
  <c r="F46"/>
  <c r="E46"/>
  <c r="H46"/>
  <c r="G46"/>
  <c r="I46"/>
  <c r="G51"/>
  <c r="J51"/>
  <c r="F51"/>
</calcChain>
</file>

<file path=xl/sharedStrings.xml><?xml version="1.0" encoding="utf-8"?>
<sst xmlns="http://schemas.openxmlformats.org/spreadsheetml/2006/main" count="75" uniqueCount="53">
  <si>
    <t>Lp.</t>
  </si>
  <si>
    <t>Wyszczególnienie</t>
  </si>
  <si>
    <t>Dochody ogółem, z tego:</t>
  </si>
  <si>
    <t>a</t>
  </si>
  <si>
    <t>dochody bieżące</t>
  </si>
  <si>
    <t>b</t>
  </si>
  <si>
    <t>c</t>
  </si>
  <si>
    <t>ze sprzedaży majątku</t>
  </si>
  <si>
    <t>Wydatki bieżące (bez odsetek i prowizji od: kredytów i pożyczek oraz wyemitowanych papierów wartościowych), w tym:</t>
  </si>
  <si>
    <t>d</t>
  </si>
  <si>
    <t>e</t>
  </si>
  <si>
    <t>na wynagrodzenia i składki od nich naliczane</t>
  </si>
  <si>
    <t>związane z funkcjonowaniem organów JST</t>
  </si>
  <si>
    <t>z tytułu gwarancji i poręczeń, w tym:</t>
  </si>
  <si>
    <t>Wynik budżetu po wykonaniu wydatków bieżących (bez obsługi długu) (1-2)</t>
  </si>
  <si>
    <t>Nadwyżka budżetowa z lat ubiegłych plus wolne środki, zgodnie z art. 217 ufp, w tym:</t>
  </si>
  <si>
    <t>Inne przychody niezwiązane z zaciągnięciem długu</t>
  </si>
  <si>
    <t>Środki do dyspozycji (3+4+5)</t>
  </si>
  <si>
    <t>Spłata i obsługa długu, z tego:</t>
  </si>
  <si>
    <t>rozchody z tytułu spłaty rat kapitałowych oraz wykupu papierów wartościowych</t>
  </si>
  <si>
    <t>wydatki bieżące na obsługę długu</t>
  </si>
  <si>
    <t>Środki do dyspozycji na wydatki majątkowe (6-7-8)</t>
  </si>
  <si>
    <t>Wydatki majątkowe, w tym:</t>
  </si>
  <si>
    <t>wydatki majątkowe objęte limitem art. 226 ust. 4 ufp</t>
  </si>
  <si>
    <t>Przychody (kredyty, pożyczki, emisje obligacji)</t>
  </si>
  <si>
    <t>Wynik finansowy budżetu (9-10+11)</t>
  </si>
  <si>
    <t>Kwota długu, w tym:</t>
  </si>
  <si>
    <t>łączna kwota wyłączeń z art. 243 ust. 3 pkt 1 ufp oraz z art. 170 ust. 3 sufp</t>
  </si>
  <si>
    <t>nadwyżka budżetowa z lat ubiegłych plus wolne środki, zgodnie z art. 217 ufp, angażowane na pokrycie deficytu budżetu roku bieżącego</t>
  </si>
  <si>
    <t>kwota wyłączeń z art. 243 ust. 3 pkt 1 ufp oraz z art. 170 ust. 3 sufp przypadająca na dany rok budżetowy</t>
  </si>
  <si>
    <t>Kwota zobowiązań związku współtworzonego przez jst przypadających do spłaty w danym roku budżetowym podlegające doliczeniu zgodnie z art. 244 ufp</t>
  </si>
  <si>
    <t>Planowana łączna kwota spłaty zobowiązań</t>
  </si>
  <si>
    <t>Maksymalny dopuszczalny wskaźnik spłaty z art. 243 ufp</t>
  </si>
  <si>
    <t>Spełnienie wskaźnika spłaty z art. 243 ufp po uwzględnieniu art. 244 ufp</t>
  </si>
  <si>
    <t>Planowana łączna kwota spłaty zobowiązań/dochody ogółem - max 15% z art. 169 sufp</t>
  </si>
  <si>
    <t>Zadłużenie/dochody ogółem ((13-13a):1) - max 60% z art. 170 sufp</t>
  </si>
  <si>
    <t>Wydatki bieżące razem (2+7b)</t>
  </si>
  <si>
    <t>Wydatki ogółem (10+19)</t>
  </si>
  <si>
    <t>Wynik budżetu (1-20)</t>
  </si>
  <si>
    <t>Przychody budżetu</t>
  </si>
  <si>
    <t>Rozchody budżetu (7a+8)</t>
  </si>
  <si>
    <t xml:space="preserve">  gwarancje i poręczenia polegające wyłączeniu 
  z limitów spłaty zobowiązań z art. 243 ufp/169 sufp</t>
  </si>
  <si>
    <t>Inne rozchody (bez spłaty długu np. udzielenie pożyczki)</t>
  </si>
  <si>
    <t xml:space="preserve">Zgodny z art. 243 ufp </t>
  </si>
  <si>
    <t>Zgodny z art. 243 ufp</t>
  </si>
  <si>
    <t>dochody majątkowe (bez sprzedaży majątku)</t>
  </si>
  <si>
    <t>wydatki bieżące objęte limitem art. 226 ust. 4 ufp (bez gwarancji i poręczeń)</t>
  </si>
  <si>
    <t>(7+2c+14)/1</t>
  </si>
  <si>
    <t>suma z 3 lat (1a+1c-19)/3</t>
  </si>
  <si>
    <t>(7a+7b+2c-2d-13b)1</t>
  </si>
  <si>
    <t>(13-13a)/1</t>
  </si>
  <si>
    <t>WIELOLETNIA PROGNOZA FINANSOWA WOJEWÓDZTWA PODKARPACKIEGO NA LATA 2012 - 2025</t>
  </si>
  <si>
    <t>Załącznik Nr 1                                                                                      do autopoprawki do projektu Uchwały Nr ……/……./                     
Sejmiku Województwa Podkarpackiego
 z dnia……………………r.</t>
  </si>
</sst>
</file>

<file path=xl/styles.xml><?xml version="1.0" encoding="utf-8"?>
<styleSheet xmlns="http://schemas.openxmlformats.org/spreadsheetml/2006/main">
  <numFmts count="1">
    <numFmt numFmtId="164" formatCode="0.0%"/>
  </numFmts>
  <fonts count="9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sz val="7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9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8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vertical="center" wrapText="1"/>
    </xf>
    <xf numFmtId="3" fontId="5" fillId="0" borderId="0" xfId="0" applyNumberFormat="1" applyFont="1"/>
    <xf numFmtId="164" fontId="1" fillId="0" borderId="1" xfId="1" applyNumberFormat="1" applyFont="1" applyBorder="1"/>
    <xf numFmtId="10" fontId="1" fillId="0" borderId="1" xfId="1" applyNumberFormat="1" applyFont="1" applyBorder="1"/>
    <xf numFmtId="10" fontId="1" fillId="0" borderId="1" xfId="0" applyNumberFormat="1" applyFont="1" applyBorder="1"/>
    <xf numFmtId="10" fontId="5" fillId="0" borderId="0" xfId="1" applyNumberFormat="1" applyFont="1"/>
    <xf numFmtId="10" fontId="0" fillId="0" borderId="0" xfId="1" applyNumberFormat="1" applyFont="1"/>
    <xf numFmtId="3" fontId="1" fillId="0" borderId="0" xfId="0" applyNumberFormat="1" applyFont="1"/>
    <xf numFmtId="0" fontId="0" fillId="0" borderId="0" xfId="0"/>
    <xf numFmtId="3" fontId="5" fillId="0" borderId="0" xfId="0" applyNumberFormat="1" applyFont="1"/>
    <xf numFmtId="4" fontId="1" fillId="0" borderId="0" xfId="0" applyNumberFormat="1" applyFont="1"/>
    <xf numFmtId="0" fontId="2" fillId="2" borderId="1" xfId="2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left" vertical="center" wrapText="1"/>
    </xf>
    <xf numFmtId="3" fontId="1" fillId="0" borderId="1" xfId="2" applyNumberFormat="1" applyFont="1" applyBorder="1"/>
    <xf numFmtId="3" fontId="1" fillId="0" borderId="1" xfId="2" applyNumberFormat="1" applyFont="1" applyBorder="1" applyAlignment="1">
      <alignment horizontal="center" vertical="center"/>
    </xf>
    <xf numFmtId="3" fontId="1" fillId="0" borderId="1" xfId="2" applyNumberFormat="1" applyFont="1" applyBorder="1" applyAlignment="1">
      <alignment horizontal="left" vertical="center" wrapText="1"/>
    </xf>
    <xf numFmtId="3" fontId="1" fillId="0" borderId="1" xfId="2" applyNumberFormat="1" applyFont="1" applyFill="1" applyBorder="1"/>
    <xf numFmtId="3" fontId="2" fillId="0" borderId="1" xfId="2" applyNumberFormat="1" applyFont="1" applyBorder="1" applyAlignment="1">
      <alignment horizontal="left" vertical="center"/>
    </xf>
    <xf numFmtId="3" fontId="6" fillId="0" borderId="1" xfId="2" applyNumberFormat="1" applyFont="1" applyBorder="1" applyAlignment="1">
      <alignment horizontal="right" vertical="center"/>
    </xf>
    <xf numFmtId="3" fontId="1" fillId="0" borderId="1" xfId="2" applyNumberFormat="1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3">
    <cellStyle name="Normalny" xfId="0" builtinId="0"/>
    <cellStyle name="Normalny 5" xfId="2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4"/>
  <sheetViews>
    <sheetView tabSelected="1" view="pageBreakPreview" topLeftCell="B25" zoomScaleNormal="70" zoomScaleSheetLayoutView="100" workbookViewId="0">
      <selection activeCell="D55" sqref="D55"/>
    </sheetView>
  </sheetViews>
  <sheetFormatPr defaultRowHeight="14.25"/>
  <cols>
    <col min="1" max="1" width="0" hidden="1" customWidth="1"/>
    <col min="2" max="2" width="2.875" customWidth="1"/>
    <col min="3" max="3" width="35.25" customWidth="1"/>
    <col min="4" max="5" width="10.25" bestFit="1" customWidth="1"/>
    <col min="6" max="10" width="9.5" bestFit="1" customWidth="1"/>
    <col min="11" max="12" width="10.25" bestFit="1" customWidth="1"/>
    <col min="13" max="17" width="9.5" bestFit="1" customWidth="1"/>
  </cols>
  <sheetData>
    <row r="1" spans="2:17" s="20" customFormat="1" ht="54.75" customHeight="1">
      <c r="E1" s="22"/>
      <c r="F1" s="22"/>
      <c r="G1" s="22"/>
      <c r="H1" s="22"/>
      <c r="I1" s="22"/>
      <c r="J1" s="22"/>
      <c r="K1" s="22"/>
      <c r="L1" s="22"/>
      <c r="N1" s="38" t="s">
        <v>52</v>
      </c>
      <c r="O1" s="38"/>
      <c r="P1" s="38"/>
      <c r="Q1" s="38"/>
    </row>
    <row r="2" spans="2:17" s="20" customFormat="1" ht="26.25" customHeight="1">
      <c r="B2" s="37" t="s">
        <v>51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2:17" s="20" customFormat="1" ht="21" customHeight="1">
      <c r="B3" s="23" t="s">
        <v>0</v>
      </c>
      <c r="C3" s="23" t="s">
        <v>1</v>
      </c>
      <c r="D3" s="23">
        <v>2012</v>
      </c>
      <c r="E3" s="23">
        <v>2013</v>
      </c>
      <c r="F3" s="23">
        <v>2014</v>
      </c>
      <c r="G3" s="23">
        <v>2015</v>
      </c>
      <c r="H3" s="23">
        <v>2016</v>
      </c>
      <c r="I3" s="23">
        <v>2017</v>
      </c>
      <c r="J3" s="23">
        <v>2018</v>
      </c>
      <c r="K3" s="23">
        <v>2019</v>
      </c>
      <c r="L3" s="23">
        <v>2020</v>
      </c>
      <c r="M3" s="23">
        <v>2021</v>
      </c>
      <c r="N3" s="23">
        <v>2022</v>
      </c>
      <c r="O3" s="23">
        <v>2023</v>
      </c>
      <c r="P3" s="23">
        <v>2024</v>
      </c>
      <c r="Q3" s="23">
        <v>2025</v>
      </c>
    </row>
    <row r="4" spans="2:17">
      <c r="B4" s="24">
        <v>1</v>
      </c>
      <c r="C4" s="25" t="s">
        <v>2</v>
      </c>
      <c r="D4" s="26">
        <v>1122273228</v>
      </c>
      <c r="E4" s="26">
        <v>1455595320.74</v>
      </c>
      <c r="F4" s="26">
        <v>1097772731.3148</v>
      </c>
      <c r="G4" s="26">
        <v>647286086.84109604</v>
      </c>
      <c r="H4" s="26">
        <v>574724945.03791797</v>
      </c>
      <c r="I4" s="26">
        <v>582039689.11867642</v>
      </c>
      <c r="J4" s="26">
        <v>593660482.90104997</v>
      </c>
      <c r="K4" s="26">
        <v>605513692.55907094</v>
      </c>
      <c r="L4" s="26">
        <v>617603966.41025245</v>
      </c>
      <c r="M4" s="26">
        <v>629936045.73845744</v>
      </c>
      <c r="N4" s="26">
        <v>642514766.65322661</v>
      </c>
      <c r="O4" s="26">
        <v>655345061.98629117</v>
      </c>
      <c r="P4" s="26">
        <v>668431963.226017</v>
      </c>
      <c r="Q4" s="26">
        <v>681780602.49053741</v>
      </c>
    </row>
    <row r="5" spans="2:17">
      <c r="B5" s="27" t="s">
        <v>3</v>
      </c>
      <c r="C5" s="28" t="s">
        <v>4</v>
      </c>
      <c r="D5" s="26">
        <v>678752180</v>
      </c>
      <c r="E5" s="26">
        <v>694185756.74000001</v>
      </c>
      <c r="F5" s="26">
        <v>631480591.31480002</v>
      </c>
      <c r="G5" s="26">
        <v>574207298.84109604</v>
      </c>
      <c r="H5" s="26">
        <v>569724945.03791797</v>
      </c>
      <c r="I5" s="26">
        <v>581039689.11867642</v>
      </c>
      <c r="J5" s="26">
        <v>592660482.90104997</v>
      </c>
      <c r="K5" s="26">
        <v>604513692.55907094</v>
      </c>
      <c r="L5" s="26">
        <v>616603966.41025245</v>
      </c>
      <c r="M5" s="26">
        <v>628936045.73845744</v>
      </c>
      <c r="N5" s="26">
        <v>641514766.65322661</v>
      </c>
      <c r="O5" s="26">
        <v>654345061.98629117</v>
      </c>
      <c r="P5" s="26">
        <v>667431963.226017</v>
      </c>
      <c r="Q5" s="26">
        <v>680780602.49053741</v>
      </c>
    </row>
    <row r="6" spans="2:17">
      <c r="B6" s="27" t="s">
        <v>5</v>
      </c>
      <c r="C6" s="28" t="s">
        <v>45</v>
      </c>
      <c r="D6" s="26">
        <v>423832086</v>
      </c>
      <c r="E6" s="26">
        <v>748409564</v>
      </c>
      <c r="F6" s="26">
        <v>456292140</v>
      </c>
      <c r="G6" s="26">
        <v>63078788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</row>
    <row r="7" spans="2:17">
      <c r="B7" s="27" t="s">
        <v>6</v>
      </c>
      <c r="C7" s="28" t="s">
        <v>7</v>
      </c>
      <c r="D7" s="26">
        <v>19688962</v>
      </c>
      <c r="E7" s="26">
        <v>13000000</v>
      </c>
      <c r="F7" s="26">
        <v>10000000</v>
      </c>
      <c r="G7" s="26">
        <v>10000000</v>
      </c>
      <c r="H7" s="26">
        <v>5000000</v>
      </c>
      <c r="I7" s="26">
        <v>1000000</v>
      </c>
      <c r="J7" s="26">
        <v>1000000</v>
      </c>
      <c r="K7" s="26">
        <v>1000000</v>
      </c>
      <c r="L7" s="26">
        <v>1000000</v>
      </c>
      <c r="M7" s="26">
        <v>1000000</v>
      </c>
      <c r="N7" s="26">
        <v>1000000</v>
      </c>
      <c r="O7" s="26">
        <v>1000000</v>
      </c>
      <c r="P7" s="26">
        <v>1000000</v>
      </c>
      <c r="Q7" s="26">
        <v>1000000</v>
      </c>
    </row>
    <row r="8" spans="2:17" ht="33.75">
      <c r="B8" s="24">
        <v>2</v>
      </c>
      <c r="C8" s="25" t="s">
        <v>8</v>
      </c>
      <c r="D8" s="26">
        <v>565582663</v>
      </c>
      <c r="E8" s="26">
        <v>573116444.33999991</v>
      </c>
      <c r="F8" s="26">
        <v>490124240.94819999</v>
      </c>
      <c r="G8" s="26">
        <v>447407201.47688001</v>
      </c>
      <c r="H8" s="26">
        <v>453712707.68641758</v>
      </c>
      <c r="I8" s="26">
        <v>461669156.74014598</v>
      </c>
      <c r="J8" s="26">
        <v>471899701.19494891</v>
      </c>
      <c r="K8" s="26">
        <v>483043538.91884786</v>
      </c>
      <c r="L8" s="26">
        <v>494259502.31722486</v>
      </c>
      <c r="M8" s="26">
        <v>505354941.56356931</v>
      </c>
      <c r="N8" s="26">
        <v>517657035.83484071</v>
      </c>
      <c r="O8" s="26">
        <v>527854300.55153751</v>
      </c>
      <c r="P8" s="26">
        <v>541509420.62256825</v>
      </c>
      <c r="Q8" s="26">
        <v>555703837.69501972</v>
      </c>
    </row>
    <row r="9" spans="2:17">
      <c r="B9" s="27" t="s">
        <v>3</v>
      </c>
      <c r="C9" s="28" t="s">
        <v>11</v>
      </c>
      <c r="D9" s="29">
        <v>125218672</v>
      </c>
      <c r="E9" s="26">
        <v>127723045.44</v>
      </c>
      <c r="F9" s="26">
        <v>130277506.3488</v>
      </c>
      <c r="G9" s="26">
        <v>132883056.475776</v>
      </c>
      <c r="H9" s="26">
        <v>173438410.24266917</v>
      </c>
      <c r="I9" s="26">
        <v>176907178.44752255</v>
      </c>
      <c r="J9" s="26">
        <v>180445322.016473</v>
      </c>
      <c r="K9" s="26">
        <v>184054228.45680246</v>
      </c>
      <c r="L9" s="26">
        <v>187735313.02593851</v>
      </c>
      <c r="M9" s="26">
        <v>191490019.28645727</v>
      </c>
      <c r="N9" s="26">
        <v>195319819.6721864</v>
      </c>
      <c r="O9" s="26">
        <v>199226216.06563014</v>
      </c>
      <c r="P9" s="26">
        <v>203210740.38694274</v>
      </c>
      <c r="Q9" s="26">
        <v>207274955.19468161</v>
      </c>
    </row>
    <row r="10" spans="2:17">
      <c r="B10" s="27" t="s">
        <v>5</v>
      </c>
      <c r="C10" s="28" t="s">
        <v>12</v>
      </c>
      <c r="D10" s="29">
        <v>67834942</v>
      </c>
      <c r="E10" s="26">
        <v>69869990.260000005</v>
      </c>
      <c r="F10" s="26">
        <v>71966089.967800006</v>
      </c>
      <c r="G10" s="26">
        <v>74125072.666834012</v>
      </c>
      <c r="H10" s="26">
        <v>76348824.846839041</v>
      </c>
      <c r="I10" s="26">
        <v>78639289.592244208</v>
      </c>
      <c r="J10" s="26">
        <v>80998468.280011535</v>
      </c>
      <c r="K10" s="26">
        <v>83428422.328411877</v>
      </c>
      <c r="L10" s="26">
        <v>85931274.998264238</v>
      </c>
      <c r="M10" s="26">
        <v>88509213.248212174</v>
      </c>
      <c r="N10" s="26">
        <v>91164489.645658538</v>
      </c>
      <c r="O10" s="26">
        <v>93899424.335028291</v>
      </c>
      <c r="P10" s="26">
        <v>96716407.065079138</v>
      </c>
      <c r="Q10" s="26">
        <v>99617899.277031511</v>
      </c>
    </row>
    <row r="11" spans="2:17">
      <c r="B11" s="27" t="s">
        <v>6</v>
      </c>
      <c r="C11" s="28" t="s">
        <v>13</v>
      </c>
      <c r="D11" s="26">
        <v>6178646</v>
      </c>
      <c r="E11" s="26">
        <v>12223471</v>
      </c>
      <c r="F11" s="26">
        <v>10458974</v>
      </c>
      <c r="G11" s="26">
        <v>9112911</v>
      </c>
      <c r="H11" s="26">
        <v>7561980</v>
      </c>
      <c r="I11" s="26">
        <v>4960034</v>
      </c>
      <c r="J11" s="26">
        <v>4956214</v>
      </c>
      <c r="K11" s="26">
        <v>4519898</v>
      </c>
      <c r="L11" s="26">
        <v>4305543</v>
      </c>
      <c r="M11" s="26">
        <v>4089403</v>
      </c>
      <c r="N11" s="26">
        <v>3355668</v>
      </c>
      <c r="O11" s="26">
        <v>141950</v>
      </c>
      <c r="P11" s="26">
        <v>0</v>
      </c>
      <c r="Q11" s="26">
        <v>0</v>
      </c>
    </row>
    <row r="12" spans="2:17" ht="22.5">
      <c r="B12" s="27" t="s">
        <v>9</v>
      </c>
      <c r="C12" s="28" t="s">
        <v>41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</row>
    <row r="13" spans="2:17" ht="22.5">
      <c r="B13" s="27" t="s">
        <v>10</v>
      </c>
      <c r="C13" s="28" t="s">
        <v>46</v>
      </c>
      <c r="D13" s="29">
        <v>196254194</v>
      </c>
      <c r="E13" s="29">
        <v>211305900</v>
      </c>
      <c r="F13" s="29">
        <v>88744668</v>
      </c>
      <c r="G13" s="29">
        <v>34524536</v>
      </c>
      <c r="H13" s="29">
        <v>4998444</v>
      </c>
      <c r="I13" s="29">
        <v>4243356</v>
      </c>
      <c r="J13" s="29">
        <v>2839254</v>
      </c>
      <c r="K13" s="29">
        <v>2446497</v>
      </c>
      <c r="L13" s="29">
        <v>1559723</v>
      </c>
      <c r="M13" s="29">
        <v>200000</v>
      </c>
      <c r="N13" s="29">
        <v>200000</v>
      </c>
      <c r="O13" s="29">
        <v>200000</v>
      </c>
      <c r="P13" s="29">
        <v>200000</v>
      </c>
      <c r="Q13" s="29">
        <v>200000</v>
      </c>
    </row>
    <row r="14" spans="2:17" ht="22.5">
      <c r="B14" s="24">
        <v>3</v>
      </c>
      <c r="C14" s="25" t="s">
        <v>14</v>
      </c>
      <c r="D14" s="26">
        <v>556690565</v>
      </c>
      <c r="E14" s="26">
        <v>882478876.4000001</v>
      </c>
      <c r="F14" s="26">
        <v>607648490.36660004</v>
      </c>
      <c r="G14" s="26">
        <v>199878885.36421603</v>
      </c>
      <c r="H14" s="26">
        <v>121012237.35150039</v>
      </c>
      <c r="I14" s="26">
        <v>120370532.37853044</v>
      </c>
      <c r="J14" s="26">
        <v>121760781.70610106</v>
      </c>
      <c r="K14" s="26">
        <v>122470153.64022309</v>
      </c>
      <c r="L14" s="26">
        <v>123344464.09302759</v>
      </c>
      <c r="M14" s="26">
        <v>124581104.17488813</v>
      </c>
      <c r="N14" s="26">
        <v>124857730.8183859</v>
      </c>
      <c r="O14" s="26">
        <v>127490761.43475366</v>
      </c>
      <c r="P14" s="26">
        <v>126922542.60344875</v>
      </c>
      <c r="Q14" s="26">
        <v>126076764.79551768</v>
      </c>
    </row>
    <row r="15" spans="2:17" ht="22.5">
      <c r="B15" s="24">
        <v>4</v>
      </c>
      <c r="C15" s="25" t="s">
        <v>15</v>
      </c>
      <c r="D15" s="26">
        <v>42396565</v>
      </c>
      <c r="E15" s="26">
        <v>277310</v>
      </c>
      <c r="F15" s="26">
        <v>7412669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</row>
    <row r="16" spans="2:17" ht="33.75">
      <c r="B16" s="27" t="s">
        <v>3</v>
      </c>
      <c r="C16" s="28" t="s">
        <v>28</v>
      </c>
      <c r="D16" s="29">
        <v>33933697</v>
      </c>
      <c r="E16" s="26">
        <v>277310</v>
      </c>
      <c r="F16" s="26">
        <v>7412669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</row>
    <row r="17" spans="2:17">
      <c r="B17" s="24">
        <v>5</v>
      </c>
      <c r="C17" s="30" t="s">
        <v>16</v>
      </c>
      <c r="D17" s="31">
        <v>1275000</v>
      </c>
      <c r="E17" s="31">
        <v>1405828</v>
      </c>
      <c r="F17" s="31">
        <v>1881656</v>
      </c>
      <c r="G17" s="31">
        <v>1166656</v>
      </c>
      <c r="H17" s="31">
        <v>83360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</row>
    <row r="18" spans="2:17">
      <c r="B18" s="24">
        <v>6</v>
      </c>
      <c r="C18" s="30" t="s">
        <v>17</v>
      </c>
      <c r="D18" s="26">
        <v>600362130</v>
      </c>
      <c r="E18" s="26">
        <v>884162014.4000001</v>
      </c>
      <c r="F18" s="26">
        <v>616942815.36660004</v>
      </c>
      <c r="G18" s="26">
        <v>201045541.36421603</v>
      </c>
      <c r="H18" s="26">
        <v>121095597.35150039</v>
      </c>
      <c r="I18" s="26">
        <v>120370532.37853044</v>
      </c>
      <c r="J18" s="26">
        <v>121760781.70610106</v>
      </c>
      <c r="K18" s="26">
        <v>122470153.64022309</v>
      </c>
      <c r="L18" s="26">
        <v>123344464.09302759</v>
      </c>
      <c r="M18" s="26">
        <v>124581104.17488813</v>
      </c>
      <c r="N18" s="26">
        <v>124857730.8183859</v>
      </c>
      <c r="O18" s="26">
        <v>127490761.43475366</v>
      </c>
      <c r="P18" s="26">
        <v>126922542.60344875</v>
      </c>
      <c r="Q18" s="26">
        <v>126076764.79551768</v>
      </c>
    </row>
    <row r="19" spans="2:17">
      <c r="B19" s="24">
        <v>7</v>
      </c>
      <c r="C19" s="30" t="s">
        <v>18</v>
      </c>
      <c r="D19" s="26">
        <v>27280068</v>
      </c>
      <c r="E19" s="26">
        <v>26179068</v>
      </c>
      <c r="F19" s="26">
        <v>29072068</v>
      </c>
      <c r="G19" s="26">
        <v>45830377</v>
      </c>
      <c r="H19" s="26">
        <v>62932310</v>
      </c>
      <c r="I19" s="26">
        <v>70769379</v>
      </c>
      <c r="J19" s="26">
        <v>68016279</v>
      </c>
      <c r="K19" s="26">
        <v>65323179</v>
      </c>
      <c r="L19" s="26">
        <v>45000769</v>
      </c>
      <c r="M19" s="26">
        <v>53005668</v>
      </c>
      <c r="N19" s="26">
        <v>26912400</v>
      </c>
      <c r="O19" s="26">
        <v>37349300</v>
      </c>
      <c r="P19" s="26">
        <v>35736200</v>
      </c>
      <c r="Q19" s="26">
        <v>22073100</v>
      </c>
    </row>
    <row r="20" spans="2:17" ht="22.5">
      <c r="B20" s="27" t="s">
        <v>3</v>
      </c>
      <c r="C20" s="28" t="s">
        <v>19</v>
      </c>
      <c r="D20" s="26">
        <v>7962868</v>
      </c>
      <c r="E20" s="26">
        <v>7962868</v>
      </c>
      <c r="F20" s="26">
        <v>7962868</v>
      </c>
      <c r="G20" s="26">
        <v>23682177</v>
      </c>
      <c r="H20" s="26">
        <v>41871310</v>
      </c>
      <c r="I20" s="26">
        <v>52141479</v>
      </c>
      <c r="J20" s="26">
        <v>52141479</v>
      </c>
      <c r="K20" s="26">
        <v>52141479</v>
      </c>
      <c r="L20" s="26">
        <v>34422169</v>
      </c>
      <c r="M20" s="26">
        <v>44830168</v>
      </c>
      <c r="N20" s="26">
        <v>20560000</v>
      </c>
      <c r="O20" s="26">
        <v>32560000</v>
      </c>
      <c r="P20" s="26">
        <v>32560000</v>
      </c>
      <c r="Q20" s="26">
        <v>20560000</v>
      </c>
    </row>
    <row r="21" spans="2:17">
      <c r="B21" s="27" t="s">
        <v>5</v>
      </c>
      <c r="C21" s="32" t="s">
        <v>20</v>
      </c>
      <c r="D21" s="26">
        <v>19317200</v>
      </c>
      <c r="E21" s="26">
        <v>18216200</v>
      </c>
      <c r="F21" s="26">
        <v>21109200</v>
      </c>
      <c r="G21" s="26">
        <v>22148200</v>
      </c>
      <c r="H21" s="26">
        <v>21061000</v>
      </c>
      <c r="I21" s="26">
        <v>18627900</v>
      </c>
      <c r="J21" s="26">
        <v>15874800</v>
      </c>
      <c r="K21" s="26">
        <v>13181700</v>
      </c>
      <c r="L21" s="26">
        <v>10578600</v>
      </c>
      <c r="M21" s="26">
        <v>8175500</v>
      </c>
      <c r="N21" s="26">
        <v>6352400</v>
      </c>
      <c r="O21" s="26">
        <v>4789300</v>
      </c>
      <c r="P21" s="26">
        <v>3176200</v>
      </c>
      <c r="Q21" s="26">
        <v>1513100</v>
      </c>
    </row>
    <row r="22" spans="2:17" ht="22.5">
      <c r="B22" s="24">
        <v>8</v>
      </c>
      <c r="C22" s="25" t="s">
        <v>42</v>
      </c>
      <c r="D22" s="26">
        <v>500000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</row>
    <row r="23" spans="2:17">
      <c r="B23" s="24">
        <v>9</v>
      </c>
      <c r="C23" s="30" t="s">
        <v>21</v>
      </c>
      <c r="D23" s="26">
        <v>572582062</v>
      </c>
      <c r="E23" s="26">
        <v>857982946.4000001</v>
      </c>
      <c r="F23" s="26">
        <v>587870747.36660004</v>
      </c>
      <c r="G23" s="26">
        <v>155215164.36421603</v>
      </c>
      <c r="H23" s="26">
        <v>58163287.351500392</v>
      </c>
      <c r="I23" s="26">
        <v>49601153.378530443</v>
      </c>
      <c r="J23" s="26">
        <v>53744502.70610106</v>
      </c>
      <c r="K23" s="26">
        <v>57146974.640223086</v>
      </c>
      <c r="L23" s="26">
        <v>78343695.093027592</v>
      </c>
      <c r="M23" s="26">
        <v>71575436.174888134</v>
      </c>
      <c r="N23" s="26">
        <v>97945330.818385899</v>
      </c>
      <c r="O23" s="26">
        <v>90141461.434753656</v>
      </c>
      <c r="P23" s="26">
        <v>91186342.603448749</v>
      </c>
      <c r="Q23" s="26">
        <v>104003664.79551768</v>
      </c>
    </row>
    <row r="24" spans="2:17">
      <c r="B24" s="24">
        <v>10</v>
      </c>
      <c r="C24" s="30" t="s">
        <v>22</v>
      </c>
      <c r="D24" s="26">
        <v>607582062</v>
      </c>
      <c r="E24" s="26">
        <v>919333790</v>
      </c>
      <c r="F24" s="26">
        <v>616467297.76002395</v>
      </c>
      <c r="G24" s="26">
        <v>163175164.09218252</v>
      </c>
      <c r="H24" s="26">
        <v>58163287.399999999</v>
      </c>
      <c r="I24" s="26">
        <v>49601153.400000006</v>
      </c>
      <c r="J24" s="26">
        <v>53744502.700000003</v>
      </c>
      <c r="K24" s="26">
        <v>57146974.600000001</v>
      </c>
      <c r="L24" s="26">
        <v>78343695.100000009</v>
      </c>
      <c r="M24" s="26">
        <v>71575436.199999988</v>
      </c>
      <c r="N24" s="26">
        <v>97945330.799999997</v>
      </c>
      <c r="O24" s="26">
        <v>90141461.400000006</v>
      </c>
      <c r="P24" s="26">
        <v>91186342.599999994</v>
      </c>
      <c r="Q24" s="26">
        <v>104003664.8</v>
      </c>
    </row>
    <row r="25" spans="2:17">
      <c r="B25" s="27" t="s">
        <v>3</v>
      </c>
      <c r="C25" s="32" t="s">
        <v>23</v>
      </c>
      <c r="D25" s="29">
        <v>426632463</v>
      </c>
      <c r="E25" s="26">
        <v>877974842</v>
      </c>
      <c r="F25" s="26">
        <v>564216630</v>
      </c>
      <c r="G25" s="26">
        <v>106094442</v>
      </c>
      <c r="H25" s="26">
        <v>10000000</v>
      </c>
      <c r="I25" s="26">
        <v>10000000</v>
      </c>
      <c r="J25" s="26">
        <v>17826599</v>
      </c>
      <c r="K25" s="26">
        <v>2826599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</row>
    <row r="26" spans="2:17">
      <c r="B26" s="24">
        <v>11</v>
      </c>
      <c r="C26" s="30" t="s">
        <v>24</v>
      </c>
      <c r="D26" s="26">
        <v>35000000</v>
      </c>
      <c r="E26" s="26">
        <v>61350844</v>
      </c>
      <c r="F26" s="26">
        <v>28596550</v>
      </c>
      <c r="G26" s="26">
        <v>7960000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</row>
    <row r="27" spans="2:17">
      <c r="B27" s="24">
        <v>12</v>
      </c>
      <c r="C27" s="30" t="s">
        <v>25</v>
      </c>
      <c r="D27" s="26">
        <v>0</v>
      </c>
      <c r="E27" s="26">
        <v>0.40000009536743164</v>
      </c>
      <c r="F27" s="26">
        <v>-0.39342391490936279</v>
      </c>
      <c r="G27" s="26">
        <v>0.27203351259231567</v>
      </c>
      <c r="H27" s="26">
        <v>-4.8499606549739838E-2</v>
      </c>
      <c r="I27" s="26">
        <v>-2.1469563245773315E-2</v>
      </c>
      <c r="J27" s="26">
        <v>6.1010569334030151E-3</v>
      </c>
      <c r="K27" s="26">
        <v>4.0223084390163422E-2</v>
      </c>
      <c r="L27" s="26">
        <v>-6.9724172353744507E-3</v>
      </c>
      <c r="M27" s="26">
        <v>-2.5111854076385498E-2</v>
      </c>
      <c r="N27" s="26">
        <v>1.8385902047157288E-2</v>
      </c>
      <c r="O27" s="26">
        <v>3.4753650426864624E-2</v>
      </c>
      <c r="P27" s="26">
        <v>3.4487545490264893E-3</v>
      </c>
      <c r="Q27" s="26">
        <v>-4.4823139905929565E-3</v>
      </c>
    </row>
    <row r="28" spans="2:17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2:17">
      <c r="B29" s="6">
        <v>13</v>
      </c>
      <c r="C29" s="11" t="s">
        <v>26</v>
      </c>
      <c r="D29" s="8">
        <v>325488603</v>
      </c>
      <c r="E29" s="8">
        <v>378876579</v>
      </c>
      <c r="F29" s="8">
        <v>399510261</v>
      </c>
      <c r="G29" s="8">
        <v>383788084</v>
      </c>
      <c r="H29" s="8">
        <v>341916774</v>
      </c>
      <c r="I29" s="8">
        <v>289775295</v>
      </c>
      <c r="J29" s="8">
        <v>237633816</v>
      </c>
      <c r="K29" s="8">
        <v>185492337</v>
      </c>
      <c r="L29" s="8">
        <v>151070168</v>
      </c>
      <c r="M29" s="8">
        <v>106240000</v>
      </c>
      <c r="N29" s="8">
        <v>85680000</v>
      </c>
      <c r="O29" s="8">
        <v>53120000</v>
      </c>
      <c r="P29" s="8">
        <v>20560000</v>
      </c>
      <c r="Q29" s="8">
        <v>0</v>
      </c>
    </row>
    <row r="30" spans="2:17" ht="22.5">
      <c r="B30" s="9" t="s">
        <v>3</v>
      </c>
      <c r="C30" s="10" t="s">
        <v>27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</row>
    <row r="31" spans="2:17" ht="22.5">
      <c r="B31" s="9" t="s">
        <v>5</v>
      </c>
      <c r="C31" s="10" t="s">
        <v>29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</row>
    <row r="32" spans="2:17" ht="46.5" customHeight="1">
      <c r="B32" s="6">
        <v>14</v>
      </c>
      <c r="C32" s="7" t="s">
        <v>30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</row>
    <row r="33" spans="2:17">
      <c r="B33" s="6">
        <v>15</v>
      </c>
      <c r="C33" s="7" t="s">
        <v>31</v>
      </c>
      <c r="D33" s="8">
        <v>33458714</v>
      </c>
      <c r="E33" s="8">
        <v>38402539</v>
      </c>
      <c r="F33" s="8">
        <v>39531042</v>
      </c>
      <c r="G33" s="8">
        <v>54943288</v>
      </c>
      <c r="H33" s="8">
        <v>70494290</v>
      </c>
      <c r="I33" s="8">
        <v>75729413</v>
      </c>
      <c r="J33" s="8">
        <v>72972493</v>
      </c>
      <c r="K33" s="8">
        <v>69843077</v>
      </c>
      <c r="L33" s="8">
        <v>49306312</v>
      </c>
      <c r="M33" s="8">
        <v>57095071</v>
      </c>
      <c r="N33" s="8">
        <v>30268068</v>
      </c>
      <c r="O33" s="8">
        <v>37491250</v>
      </c>
      <c r="P33" s="8">
        <v>35736200</v>
      </c>
      <c r="Q33" s="8">
        <v>22073100</v>
      </c>
    </row>
    <row r="34" spans="2:17" ht="22.5">
      <c r="B34" s="6" t="s">
        <v>3</v>
      </c>
      <c r="C34" s="12" t="s">
        <v>32</v>
      </c>
      <c r="D34" s="16">
        <v>0.12292261629160052</v>
      </c>
      <c r="E34" s="16">
        <v>0.11258500257648135</v>
      </c>
      <c r="F34" s="16">
        <v>8.7533741164423015E-2</v>
      </c>
      <c r="G34" s="15">
        <v>9.9803033600685764E-2</v>
      </c>
      <c r="H34" s="15">
        <v>0.1251217954672135</v>
      </c>
      <c r="I34" s="15">
        <v>0.15656174999833247</v>
      </c>
      <c r="J34" s="15">
        <v>0.17528070463463721</v>
      </c>
      <c r="K34" s="15">
        <v>0.17569206839136867</v>
      </c>
      <c r="L34" s="15">
        <v>0.17788453252669958</v>
      </c>
      <c r="M34" s="15">
        <v>0.18047868040137102</v>
      </c>
      <c r="N34" s="15">
        <v>0.1826214748743222</v>
      </c>
      <c r="O34" s="15">
        <v>0.183938485781765</v>
      </c>
      <c r="P34" s="15">
        <v>0.1854870847491471</v>
      </c>
      <c r="Q34" s="15">
        <v>0.18560033227971276</v>
      </c>
    </row>
    <row r="35" spans="2:17" ht="22.5">
      <c r="B35" s="1">
        <v>16</v>
      </c>
      <c r="C35" s="3" t="s">
        <v>33</v>
      </c>
      <c r="D35" s="5" t="s">
        <v>43</v>
      </c>
      <c r="E35" s="5" t="s">
        <v>43</v>
      </c>
      <c r="F35" s="5" t="s">
        <v>43</v>
      </c>
      <c r="G35" s="5" t="s">
        <v>43</v>
      </c>
      <c r="H35" s="5" t="s">
        <v>43</v>
      </c>
      <c r="I35" s="5" t="s">
        <v>43</v>
      </c>
      <c r="J35" s="5" t="s">
        <v>44</v>
      </c>
      <c r="K35" s="5" t="s">
        <v>44</v>
      </c>
      <c r="L35" s="5" t="s">
        <v>44</v>
      </c>
      <c r="M35" s="5" t="s">
        <v>44</v>
      </c>
      <c r="N35" s="5" t="s">
        <v>44</v>
      </c>
      <c r="O35" s="5" t="s">
        <v>44</v>
      </c>
      <c r="P35" s="5" t="s">
        <v>44</v>
      </c>
      <c r="Q35" s="5" t="s">
        <v>44</v>
      </c>
    </row>
    <row r="36" spans="2:17" ht="33.75">
      <c r="B36" s="1">
        <v>17</v>
      </c>
      <c r="C36" s="4" t="s">
        <v>34</v>
      </c>
      <c r="D36" s="15">
        <v>2.9813340606571075E-2</v>
      </c>
      <c r="E36" s="15">
        <v>2.6382702975767194E-2</v>
      </c>
      <c r="F36" s="15">
        <v>3.6010224040320039E-2</v>
      </c>
      <c r="G36" s="15">
        <v>8.4882541301228631E-2</v>
      </c>
      <c r="H36" s="15">
        <v>0.12265743919528163</v>
      </c>
      <c r="I36" s="15">
        <v>0.13011039352774956</v>
      </c>
      <c r="J36" s="15">
        <v>0.122919572890222</v>
      </c>
      <c r="K36" s="15">
        <v>0.11534516536665511</v>
      </c>
      <c r="L36" s="15">
        <v>7.9834837017946803E-2</v>
      </c>
      <c r="M36" s="15">
        <v>9.0636297742049274E-2</v>
      </c>
      <c r="N36" s="15">
        <v>4.710875075706402E-2</v>
      </c>
      <c r="O36" s="15">
        <v>5.7208411529595472E-2</v>
      </c>
      <c r="P36" s="15">
        <v>5.3462733630403179E-2</v>
      </c>
      <c r="Q36" s="15">
        <v>3.2375664428361844E-2</v>
      </c>
    </row>
    <row r="37" spans="2:17" ht="22.5">
      <c r="B37" s="1">
        <v>18</v>
      </c>
      <c r="C37" s="3" t="s">
        <v>35</v>
      </c>
      <c r="D37" s="14">
        <v>0.290026167317608</v>
      </c>
      <c r="E37" s="14">
        <v>0.26028977532531883</v>
      </c>
      <c r="F37" s="14">
        <v>0.36392802408337055</v>
      </c>
      <c r="G37" s="14">
        <v>0.5929187909367456</v>
      </c>
      <c r="H37" s="14">
        <v>0.59492245282209166</v>
      </c>
      <c r="I37" s="14">
        <v>0.49786174451226389</v>
      </c>
      <c r="J37" s="14">
        <v>0.40028572364923315</v>
      </c>
      <c r="K37" s="14">
        <v>0.30633879841107686</v>
      </c>
      <c r="L37" s="14">
        <v>0.24460686170472137</v>
      </c>
      <c r="M37" s="14">
        <v>0.16865204129644248</v>
      </c>
      <c r="N37" s="14">
        <v>0.13335102078088515</v>
      </c>
      <c r="O37" s="14">
        <v>8.1056535070239369E-2</v>
      </c>
      <c r="P37" s="14">
        <v>3.0758553048200125E-2</v>
      </c>
      <c r="Q37" s="14">
        <v>0</v>
      </c>
    </row>
    <row r="38" spans="2:17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2:17">
      <c r="B39" s="1">
        <v>19</v>
      </c>
      <c r="C39" s="3" t="s">
        <v>36</v>
      </c>
      <c r="D39" s="8">
        <v>584899863</v>
      </c>
      <c r="E39" s="8">
        <v>591332644.33999991</v>
      </c>
      <c r="F39" s="8">
        <v>511233440.94819999</v>
      </c>
      <c r="G39" s="8">
        <v>469555401.47688001</v>
      </c>
      <c r="H39" s="8">
        <v>474773707.68641758</v>
      </c>
      <c r="I39" s="8">
        <v>480297056.74014598</v>
      </c>
      <c r="J39" s="8">
        <v>487774501.19494891</v>
      </c>
      <c r="K39" s="8">
        <v>496225238.91884786</v>
      </c>
      <c r="L39" s="8">
        <v>504838102.31722486</v>
      </c>
      <c r="M39" s="8">
        <v>513530441.56356931</v>
      </c>
      <c r="N39" s="8">
        <v>524009435.83484071</v>
      </c>
      <c r="O39" s="8">
        <v>532643600.55153751</v>
      </c>
      <c r="P39" s="8">
        <v>544685620.62256825</v>
      </c>
      <c r="Q39" s="8">
        <v>557216937.69501972</v>
      </c>
    </row>
    <row r="40" spans="2:17">
      <c r="B40" s="1">
        <v>20</v>
      </c>
      <c r="C40" s="2" t="s">
        <v>37</v>
      </c>
      <c r="D40" s="8">
        <v>1192481925</v>
      </c>
      <c r="E40" s="8">
        <v>1510666434.3399999</v>
      </c>
      <c r="F40" s="8">
        <v>1127700738.7082238</v>
      </c>
      <c r="G40" s="8">
        <v>632730565.56906247</v>
      </c>
      <c r="H40" s="8">
        <v>532936995.08641756</v>
      </c>
      <c r="I40" s="8">
        <v>529898210.14014602</v>
      </c>
      <c r="J40" s="8">
        <v>541519003.89494896</v>
      </c>
      <c r="K40" s="8">
        <v>553372213.51884782</v>
      </c>
      <c r="L40" s="8">
        <v>583181797.41722488</v>
      </c>
      <c r="M40" s="8">
        <v>585105877.76356936</v>
      </c>
      <c r="N40" s="8">
        <v>621954766.63484073</v>
      </c>
      <c r="O40" s="8">
        <v>622785061.95153749</v>
      </c>
      <c r="P40" s="8">
        <v>635871963.22256827</v>
      </c>
      <c r="Q40" s="8">
        <v>661220602.49501967</v>
      </c>
    </row>
    <row r="41" spans="2:17">
      <c r="B41" s="1">
        <v>21</v>
      </c>
      <c r="C41" s="2" t="s">
        <v>38</v>
      </c>
      <c r="D41" s="8">
        <v>-70208697</v>
      </c>
      <c r="E41" s="8">
        <v>-55071113.599999905</v>
      </c>
      <c r="F41" s="8">
        <v>-29928007.393423796</v>
      </c>
      <c r="G41" s="8">
        <v>14555521.272033572</v>
      </c>
      <c r="H41" s="8">
        <v>41787949.951500416</v>
      </c>
      <c r="I41" s="8">
        <v>52141478.978530407</v>
      </c>
      <c r="J41" s="8">
        <v>52141479.006101012</v>
      </c>
      <c r="K41" s="8">
        <v>52141479.040223122</v>
      </c>
      <c r="L41" s="8">
        <v>34422168.993027568</v>
      </c>
      <c r="M41" s="8">
        <v>44830167.974888086</v>
      </c>
      <c r="N41" s="8">
        <v>20560000.018385887</v>
      </c>
      <c r="O41" s="8">
        <v>32560000.03475368</v>
      </c>
      <c r="P41" s="8">
        <v>32560000.003448725</v>
      </c>
      <c r="Q41" s="8">
        <v>20559999.995517731</v>
      </c>
    </row>
    <row r="42" spans="2:17">
      <c r="B42" s="1">
        <v>22</v>
      </c>
      <c r="C42" s="2" t="s">
        <v>39</v>
      </c>
      <c r="D42" s="8">
        <v>78671565</v>
      </c>
      <c r="E42" s="8">
        <v>63033982</v>
      </c>
      <c r="F42" s="8">
        <v>37890875</v>
      </c>
      <c r="G42" s="8">
        <v>9126656</v>
      </c>
      <c r="H42" s="8">
        <v>83360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</row>
    <row r="43" spans="2:17">
      <c r="B43" s="1">
        <v>23</v>
      </c>
      <c r="C43" s="2" t="s">
        <v>40</v>
      </c>
      <c r="D43" s="8">
        <v>8462868</v>
      </c>
      <c r="E43" s="8">
        <v>7962868</v>
      </c>
      <c r="F43" s="8">
        <v>7962868</v>
      </c>
      <c r="G43" s="8">
        <v>23682177</v>
      </c>
      <c r="H43" s="8">
        <v>41871310</v>
      </c>
      <c r="I43" s="8">
        <v>52141479</v>
      </c>
      <c r="J43" s="8">
        <v>52141479</v>
      </c>
      <c r="K43" s="8">
        <v>52141479</v>
      </c>
      <c r="L43" s="8">
        <v>34422169</v>
      </c>
      <c r="M43" s="8">
        <v>44830168</v>
      </c>
      <c r="N43" s="8">
        <v>20560000</v>
      </c>
      <c r="O43" s="8">
        <v>32560000</v>
      </c>
      <c r="P43" s="8">
        <v>32560000</v>
      </c>
      <c r="Q43" s="8">
        <v>20560000</v>
      </c>
    </row>
    <row r="44" spans="2:17" s="13" customFormat="1" ht="12" hidden="1"/>
    <row r="45" spans="2:17" s="13" customFormat="1" ht="12" hidden="1">
      <c r="C45" s="13" t="s">
        <v>47</v>
      </c>
      <c r="D45" s="17">
        <f>SUM(D19,D11,D32)/D4</f>
        <v>2.9813340606571075E-2</v>
      </c>
      <c r="E45" s="17">
        <f t="shared" ref="E45:Q45" si="0">SUM(E19,E11,E32)/E4</f>
        <v>2.6382702975767194E-2</v>
      </c>
      <c r="F45" s="17">
        <f t="shared" si="0"/>
        <v>3.6010224040320039E-2</v>
      </c>
      <c r="G45" s="17">
        <f t="shared" si="0"/>
        <v>8.4882541301228631E-2</v>
      </c>
      <c r="H45" s="17">
        <f t="shared" si="0"/>
        <v>0.12265743919528163</v>
      </c>
      <c r="I45" s="17">
        <f t="shared" si="0"/>
        <v>0.13011039352774956</v>
      </c>
      <c r="J45" s="17">
        <f t="shared" si="0"/>
        <v>0.122919572890222</v>
      </c>
      <c r="K45" s="17">
        <f t="shared" si="0"/>
        <v>0.11534516536665511</v>
      </c>
      <c r="L45" s="17">
        <f t="shared" si="0"/>
        <v>7.9834837017946803E-2</v>
      </c>
      <c r="M45" s="17">
        <f t="shared" si="0"/>
        <v>9.0636297742049274E-2</v>
      </c>
      <c r="N45" s="17">
        <f t="shared" si="0"/>
        <v>4.710875075706402E-2</v>
      </c>
      <c r="O45" s="17">
        <f t="shared" si="0"/>
        <v>5.7208411529595472E-2</v>
      </c>
      <c r="P45" s="17">
        <f t="shared" si="0"/>
        <v>5.3462733630403179E-2</v>
      </c>
      <c r="Q45" s="17">
        <f t="shared" si="0"/>
        <v>3.2375664428361844E-2</v>
      </c>
    </row>
    <row r="46" spans="2:17" s="13" customFormat="1" ht="12" hidden="1">
      <c r="C46" s="17" t="s">
        <v>48</v>
      </c>
      <c r="D46" s="17">
        <f>SUM(A49:C49)/3</f>
        <v>0.171842666079604</v>
      </c>
      <c r="E46" s="17">
        <f t="shared" ref="E46:Q46" si="1">SUM(B49:D49)/3</f>
        <v>0.12289341282002109</v>
      </c>
      <c r="F46" s="17">
        <f t="shared" si="1"/>
        <v>0.10536272180108863</v>
      </c>
      <c r="G46" s="17">
        <f t="shared" si="1"/>
        <v>9.9803033600685764E-2</v>
      </c>
      <c r="H46" s="17">
        <f t="shared" si="1"/>
        <v>0.1251217954672135</v>
      </c>
      <c r="I46" s="17">
        <f t="shared" si="1"/>
        <v>0.15656174999833247</v>
      </c>
      <c r="J46" s="17">
        <f t="shared" si="1"/>
        <v>0.17528070463463721</v>
      </c>
      <c r="K46" s="17">
        <f t="shared" si="1"/>
        <v>0.17569206839136867</v>
      </c>
      <c r="L46" s="17">
        <f t="shared" si="1"/>
        <v>0.17788453252669958</v>
      </c>
      <c r="M46" s="17">
        <f t="shared" si="1"/>
        <v>0.18047868040137102</v>
      </c>
      <c r="N46" s="17">
        <f t="shared" si="1"/>
        <v>0.1826214748743222</v>
      </c>
      <c r="O46" s="17">
        <f t="shared" si="1"/>
        <v>0.183938485781765</v>
      </c>
      <c r="P46" s="17">
        <f t="shared" si="1"/>
        <v>0.1854870847491471</v>
      </c>
      <c r="Q46" s="17">
        <f t="shared" si="1"/>
        <v>0.18560033227971276</v>
      </c>
    </row>
    <row r="47" spans="2:17" s="13" customFormat="1" ht="12" hidden="1">
      <c r="C47" s="13" t="s">
        <v>49</v>
      </c>
      <c r="D47" s="17">
        <f>(D20+D21+D11-D12-D31)/D4</f>
        <v>2.9813340606571075E-2</v>
      </c>
      <c r="E47" s="17">
        <f t="shared" ref="E47:Q47" si="2">(E20+E21+E11-E12-E31)/E4</f>
        <v>2.6382702975767194E-2</v>
      </c>
      <c r="F47" s="17">
        <f t="shared" si="2"/>
        <v>3.6010224040320039E-2</v>
      </c>
      <c r="G47" s="17">
        <f t="shared" si="2"/>
        <v>8.4882541301228631E-2</v>
      </c>
      <c r="H47" s="17">
        <f t="shared" si="2"/>
        <v>0.12265743919528163</v>
      </c>
      <c r="I47" s="17">
        <f t="shared" si="2"/>
        <v>0.13011039352774956</v>
      </c>
      <c r="J47" s="17">
        <f t="shared" si="2"/>
        <v>0.122919572890222</v>
      </c>
      <c r="K47" s="17">
        <f t="shared" si="2"/>
        <v>0.11534516536665511</v>
      </c>
      <c r="L47" s="17">
        <f t="shared" si="2"/>
        <v>7.9834837017946803E-2</v>
      </c>
      <c r="M47" s="17">
        <f t="shared" si="2"/>
        <v>9.0636297742049274E-2</v>
      </c>
      <c r="N47" s="17">
        <f t="shared" si="2"/>
        <v>4.710875075706402E-2</v>
      </c>
      <c r="O47" s="17">
        <f t="shared" si="2"/>
        <v>5.7208411529595472E-2</v>
      </c>
      <c r="P47" s="17">
        <f t="shared" si="2"/>
        <v>5.3462733630403179E-2</v>
      </c>
      <c r="Q47" s="17">
        <f t="shared" si="2"/>
        <v>3.2375664428361844E-2</v>
      </c>
    </row>
    <row r="48" spans="2:17" s="13" customFormat="1" ht="12" hidden="1">
      <c r="C48" s="13" t="s">
        <v>50</v>
      </c>
      <c r="D48" s="17">
        <f>(D29-D30)/D4</f>
        <v>0.290026167317608</v>
      </c>
      <c r="E48" s="17">
        <f t="shared" ref="E48:Q48" si="3">(E29-E30)/E4</f>
        <v>0.26028977532531883</v>
      </c>
      <c r="F48" s="17">
        <f t="shared" si="3"/>
        <v>0.36392802408337055</v>
      </c>
      <c r="G48" s="17">
        <f t="shared" si="3"/>
        <v>0.5929187909367456</v>
      </c>
      <c r="H48" s="17">
        <f t="shared" si="3"/>
        <v>0.59492245282209166</v>
      </c>
      <c r="I48" s="17">
        <f t="shared" si="3"/>
        <v>0.49786174451226389</v>
      </c>
      <c r="J48" s="17">
        <f t="shared" si="3"/>
        <v>0.40028572364923315</v>
      </c>
      <c r="K48" s="17">
        <f t="shared" si="3"/>
        <v>0.30633879841107686</v>
      </c>
      <c r="L48" s="17">
        <f t="shared" si="3"/>
        <v>0.24460686170472137</v>
      </c>
      <c r="M48" s="17">
        <f t="shared" si="3"/>
        <v>0.16865204129644248</v>
      </c>
      <c r="N48" s="17">
        <f t="shared" si="3"/>
        <v>0.13335102078088515</v>
      </c>
      <c r="O48" s="17">
        <f t="shared" si="3"/>
        <v>8.1056535070239369E-2</v>
      </c>
      <c r="P48" s="17">
        <f t="shared" si="3"/>
        <v>3.0758553048200125E-2</v>
      </c>
      <c r="Q48" s="17">
        <f t="shared" si="3"/>
        <v>0</v>
      </c>
    </row>
    <row r="49" spans="1:17" s="13" customFormat="1" hidden="1">
      <c r="A49" s="18">
        <v>0.24801855862453567</v>
      </c>
      <c r="B49" s="18">
        <v>0.13218363999114446</v>
      </c>
      <c r="C49" s="18">
        <v>0.13532579962313188</v>
      </c>
      <c r="D49" s="17">
        <f>(D5+D7-D39)/D4</f>
        <v>0.10117079884578696</v>
      </c>
      <c r="E49" s="17">
        <f t="shared" ref="E49:Q49" si="4">(E5+E7-E39)/E4</f>
        <v>7.9591566934347061E-2</v>
      </c>
      <c r="F49" s="17">
        <f t="shared" si="4"/>
        <v>0.11864673502192326</v>
      </c>
      <c r="G49" s="17">
        <f t="shared" si="4"/>
        <v>0.17712708444537018</v>
      </c>
      <c r="H49" s="17">
        <f t="shared" si="4"/>
        <v>0.17391143052770403</v>
      </c>
      <c r="I49" s="17">
        <f t="shared" si="4"/>
        <v>0.17480359893083747</v>
      </c>
      <c r="J49" s="17">
        <f t="shared" si="4"/>
        <v>0.17836117571556451</v>
      </c>
      <c r="K49" s="17">
        <f t="shared" si="4"/>
        <v>0.18048882293369681</v>
      </c>
      <c r="L49" s="17">
        <f t="shared" si="4"/>
        <v>0.18258604255485175</v>
      </c>
      <c r="M49" s="17">
        <f t="shared" si="4"/>
        <v>0.18478955913441802</v>
      </c>
      <c r="N49" s="17">
        <f t="shared" si="4"/>
        <v>0.1844398556560253</v>
      </c>
      <c r="O49" s="17">
        <f t="shared" si="4"/>
        <v>0.18723183945699798</v>
      </c>
      <c r="P49" s="17">
        <f t="shared" si="4"/>
        <v>0.18512930172611505</v>
      </c>
      <c r="Q49" s="17">
        <f t="shared" si="4"/>
        <v>0.18270344497993624</v>
      </c>
    </row>
    <row r="50" spans="1:17" s="13" customFormat="1" ht="12" hidden="1"/>
    <row r="51" spans="1:17" s="13" customFormat="1" ht="12" hidden="1">
      <c r="D51" s="13">
        <f>D41+D42-D43</f>
        <v>0</v>
      </c>
      <c r="E51" s="13">
        <f t="shared" ref="E51:Q51" si="5">E41+E42-E43</f>
        <v>0.40000009536743164</v>
      </c>
      <c r="F51" s="13">
        <f t="shared" si="5"/>
        <v>-0.39342379570007324</v>
      </c>
      <c r="G51" s="13">
        <f t="shared" si="5"/>
        <v>0.27203357219696045</v>
      </c>
      <c r="H51" s="13">
        <f t="shared" si="5"/>
        <v>-4.8499584197998047E-2</v>
      </c>
      <c r="I51" s="13">
        <f t="shared" si="5"/>
        <v>-2.1469593048095703E-2</v>
      </c>
      <c r="J51" s="13">
        <f t="shared" si="5"/>
        <v>6.1010122299194336E-3</v>
      </c>
      <c r="K51" s="13">
        <f t="shared" si="5"/>
        <v>4.0223121643066406E-2</v>
      </c>
      <c r="L51" s="13">
        <f t="shared" si="5"/>
        <v>-6.9724321365356445E-3</v>
      </c>
      <c r="M51" s="13">
        <f>M41+M42-M43</f>
        <v>-2.5111913681030273E-2</v>
      </c>
      <c r="N51" s="13">
        <f t="shared" si="5"/>
        <v>1.8385887145996094E-2</v>
      </c>
      <c r="O51" s="13">
        <f t="shared" si="5"/>
        <v>3.4753680229187012E-2</v>
      </c>
      <c r="P51" s="13">
        <f t="shared" si="5"/>
        <v>3.4487247467041016E-3</v>
      </c>
      <c r="Q51" s="13">
        <f t="shared" si="5"/>
        <v>-4.482269287109375E-3</v>
      </c>
    </row>
    <row r="52" spans="1:17" s="13" customFormat="1" ht="15" customHeight="1">
      <c r="B52" s="21"/>
      <c r="C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 s="13" customFormat="1" ht="12"/>
    <row r="54" spans="1:17">
      <c r="D54" s="19"/>
      <c r="E54" s="19"/>
      <c r="F54" s="19"/>
      <c r="G54" s="19"/>
      <c r="H54" s="19"/>
      <c r="I54" s="19"/>
      <c r="J54" s="19"/>
      <c r="K54" s="19"/>
    </row>
  </sheetData>
  <mergeCells count="4">
    <mergeCell ref="B28:Q28"/>
    <mergeCell ref="B38:Q38"/>
    <mergeCell ref="B2:Q2"/>
    <mergeCell ref="N1:Q1"/>
  </mergeCells>
  <printOptions horizontalCentered="1"/>
  <pageMargins left="0" right="0" top="0" bottom="0.39370078740157483" header="0.31496062992125984" footer="0.31496062992125984"/>
  <pageSetup paperSize="9" scale="65" orientation="landscape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WPF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d.gruszczynska</dc:creator>
  <cp:lastModifiedBy>e.foremny</cp:lastModifiedBy>
  <cp:lastPrinted>2012-08-24T06:22:30Z</cp:lastPrinted>
  <dcterms:created xsi:type="dcterms:W3CDTF">2010-10-15T07:12:31Z</dcterms:created>
  <dcterms:modified xsi:type="dcterms:W3CDTF">2012-08-24T06:26:49Z</dcterms:modified>
</cp:coreProperties>
</file>