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5480" windowHeight="11535"/>
  </bookViews>
  <sheets>
    <sheet name="luty" sheetId="1" r:id="rId1"/>
    <sheet name="Arkusz2" sheetId="2" r:id="rId2"/>
    <sheet name="Arkusz3" sheetId="3" r:id="rId3"/>
  </sheets>
  <definedNames>
    <definedName name="_xlnm.Print_Area" localSheetId="0">luty!$B$1:$P$50</definedName>
  </definedNames>
  <calcPr calcId="125725"/>
</workbook>
</file>

<file path=xl/calcChain.xml><?xml version="1.0" encoding="utf-8"?>
<calcChain xmlns="http://schemas.openxmlformats.org/spreadsheetml/2006/main">
  <c r="O51" i="1"/>
  <c r="M51"/>
  <c r="K51"/>
  <c r="J51" l="1"/>
  <c r="L51"/>
  <c r="N51"/>
  <c r="P51"/>
  <c r="D48"/>
  <c r="E48"/>
  <c r="F48"/>
  <c r="G48"/>
  <c r="H48"/>
  <c r="I48"/>
  <c r="J48"/>
  <c r="K48"/>
  <c r="L48"/>
  <c r="M48"/>
  <c r="N48"/>
  <c r="O48"/>
  <c r="P48"/>
  <c r="D47"/>
  <c r="E47"/>
  <c r="F47"/>
  <c r="G47"/>
  <c r="H47"/>
  <c r="I47"/>
  <c r="J47"/>
  <c r="K47"/>
  <c r="L47"/>
  <c r="M47"/>
  <c r="N47"/>
  <c r="O47"/>
  <c r="P47"/>
  <c r="J49"/>
  <c r="K49"/>
  <c r="L49"/>
  <c r="M49"/>
  <c r="N49"/>
  <c r="O49"/>
  <c r="P49"/>
  <c r="J45"/>
  <c r="K45"/>
  <c r="L45"/>
  <c r="M45"/>
  <c r="N45"/>
  <c r="O45"/>
  <c r="P45"/>
  <c r="O46" l="1"/>
  <c r="M46"/>
  <c r="P46"/>
  <c r="N46"/>
  <c r="D45"/>
  <c r="E45"/>
  <c r="F45"/>
  <c r="G45"/>
  <c r="H45"/>
  <c r="I45"/>
  <c r="I49" l="1"/>
  <c r="L46" s="1"/>
  <c r="H49"/>
  <c r="G49"/>
  <c r="F49"/>
  <c r="D49"/>
  <c r="E49"/>
  <c r="D51"/>
  <c r="K46" l="1"/>
  <c r="J46"/>
  <c r="I46"/>
  <c r="H51"/>
  <c r="G51"/>
  <c r="E46"/>
  <c r="D46"/>
  <c r="G46"/>
  <c r="F46"/>
  <c r="H46"/>
  <c r="F51"/>
  <c r="I51"/>
  <c r="E51"/>
</calcChain>
</file>

<file path=xl/sharedStrings.xml><?xml version="1.0" encoding="utf-8"?>
<sst xmlns="http://schemas.openxmlformats.org/spreadsheetml/2006/main" count="74" uniqueCount="53">
  <si>
    <t>Lp.</t>
  </si>
  <si>
    <t>Wyszczególnienie</t>
  </si>
  <si>
    <t>Dochody ogółem, z tego:</t>
  </si>
  <si>
    <t>a</t>
  </si>
  <si>
    <t>dochody bieżące</t>
  </si>
  <si>
    <t>b</t>
  </si>
  <si>
    <t>c</t>
  </si>
  <si>
    <t>ze sprzedaży majątku</t>
  </si>
  <si>
    <t>Wydatki bieżące (bez odsetek i prowizji od: kredytów i pożyczek oraz wyemitowanych papierów wartościowych), w tym:</t>
  </si>
  <si>
    <t>d</t>
  </si>
  <si>
    <t>e</t>
  </si>
  <si>
    <t>na wynagrodzenia i składki od nich naliczane</t>
  </si>
  <si>
    <t>związane z funkcjonowaniem organów JST</t>
  </si>
  <si>
    <t>z tytułu gwarancji i poręczeń, w tym:</t>
  </si>
  <si>
    <t>Wynik budżetu po wykonaniu wydatków bieżących (bez obsługi długu) (1-2)</t>
  </si>
  <si>
    <t>Nadwyżka budżetowa z lat ubiegłych plus wolne środki, zgodnie z art. 217 ufp, w tym:</t>
  </si>
  <si>
    <t>Inne przychody niezwiązane z zaciągnięciem długu</t>
  </si>
  <si>
    <t>Środki do dyspozycji (3+4+5)</t>
  </si>
  <si>
    <t>Spłata i obsługa długu, z tego:</t>
  </si>
  <si>
    <t>rozchody z tytułu spłaty rat kapitałowych oraz wykupu papierów wartościowych</t>
  </si>
  <si>
    <t>wydatki bieżące na obsługę długu</t>
  </si>
  <si>
    <t>Środki do dyspozycji na wydatki majątkowe (6-7-8)</t>
  </si>
  <si>
    <t>Wydatki majątkowe, w tym:</t>
  </si>
  <si>
    <t>wydatki majątkowe objęte limitem art. 226 ust. 4 ufp</t>
  </si>
  <si>
    <t>Przychody (kredyty, pożyczki, emisje obligacji)</t>
  </si>
  <si>
    <t>Wynik finansowy budżetu (9-10+11)</t>
  </si>
  <si>
    <t>Kwota długu, w tym:</t>
  </si>
  <si>
    <t>łączna kwota wyłączeń z art. 243 ust. 3 pkt 1 ufp oraz z art. 170 ust. 3 sufp</t>
  </si>
  <si>
    <t>nadwyżka budżetowa z lat ubiegłych plus wolne środki, zgodnie z art. 217 ufp, angażowane na pokrycie deficytu budżetu roku bieżącego</t>
  </si>
  <si>
    <t>kwota wyłączeń z art. 243 ust. 3 pkt 1 ufp oraz z art. 170 ust. 3 sufp przypadająca na dany rok budżetowy</t>
  </si>
  <si>
    <t>Kwota zobowiązań związku współtworzonego przez jst przypadających do spłaty w danym roku budżetowym podlegające doliczeniu zgodnie z art. 244 ufp</t>
  </si>
  <si>
    <t>Planowana łączna kwota spłaty zobowiązań</t>
  </si>
  <si>
    <t>Maksymalny dopuszczalny wskaźnik spłaty z art. 243 ufp</t>
  </si>
  <si>
    <t>Spełnienie wskaźnika spłaty z art. 243 ufp po uwzględnieniu art. 244 ufp</t>
  </si>
  <si>
    <t>Planowana łączna kwota spłaty zobowiązań/dochody ogółem - max 15% z art. 169 sufp</t>
  </si>
  <si>
    <t>Zadłużenie/dochody ogółem ((13-13a):1) - max 60% z art. 170 sufp</t>
  </si>
  <si>
    <t>Wydatki bieżące razem (2+7b)</t>
  </si>
  <si>
    <t>Wydatki ogółem (10+19)</t>
  </si>
  <si>
    <t>Wynik budżetu (1-20)</t>
  </si>
  <si>
    <t>Przychody budżetu</t>
  </si>
  <si>
    <t>Rozchody budżetu (7a+8)</t>
  </si>
  <si>
    <t xml:space="preserve">  gwarancje i poręczenia polegające wyłączeniu 
  z limitów spłaty zobowiązań z art. 243 ufp/169 sufp</t>
  </si>
  <si>
    <t>Inne rozchody (bez spłaty długu np. udzielenie pożyczki)</t>
  </si>
  <si>
    <t xml:space="preserve">Zgodny z art. 243 ufp </t>
  </si>
  <si>
    <t>Zgodny z art. 243 ufp</t>
  </si>
  <si>
    <t>dochody majątkowe (bez sprzedaży majątku)</t>
  </si>
  <si>
    <t>wydatki bieżące objęte limitem art. 226 ust. 4 ufp (bez gwarancji i poręczeń)</t>
  </si>
  <si>
    <t>(7+2c+14)/1</t>
  </si>
  <si>
    <t>suma z 3 lat (1a+1c-19)/3</t>
  </si>
  <si>
    <t>(7a+7b+2c-2d-13b)1</t>
  </si>
  <si>
    <t>(13-13a)/1</t>
  </si>
  <si>
    <t>WIELOLETNIA PROGNOZA FINANSOWA WOJEWÓDZTWA PODKARPACKIEGO NA LATA 2013 - 2025</t>
  </si>
  <si>
    <t>Załącznik                                                                                      do autopoprawki do projektu Uchwały Nr 211/4987/13                     
Sejmiku Województwa Podkarpackiego
 z dnia 19 lutego 2013r.</t>
  </si>
</sst>
</file>

<file path=xl/styles.xml><?xml version="1.0" encoding="utf-8"?>
<styleSheet xmlns="http://schemas.openxmlformats.org/spreadsheetml/2006/main">
  <numFmts count="1">
    <numFmt numFmtId="164" formatCode="0.0%"/>
  </numFmts>
  <fonts count="9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sz val="7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9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8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vertical="center" wrapText="1"/>
    </xf>
    <xf numFmtId="3" fontId="5" fillId="0" borderId="0" xfId="0" applyNumberFormat="1" applyFont="1"/>
    <xf numFmtId="164" fontId="1" fillId="0" borderId="1" xfId="1" applyNumberFormat="1" applyFont="1" applyBorder="1"/>
    <xf numFmtId="10" fontId="1" fillId="0" borderId="1" xfId="1" applyNumberFormat="1" applyFont="1" applyBorder="1"/>
    <xf numFmtId="10" fontId="1" fillId="0" borderId="1" xfId="0" applyNumberFormat="1" applyFont="1" applyBorder="1"/>
    <xf numFmtId="10" fontId="5" fillId="0" borderId="0" xfId="1" applyNumberFormat="1" applyFont="1"/>
    <xf numFmtId="10" fontId="0" fillId="0" borderId="0" xfId="1" applyNumberFormat="1" applyFont="1"/>
    <xf numFmtId="3" fontId="1" fillId="0" borderId="0" xfId="0" applyNumberFormat="1" applyFont="1"/>
    <xf numFmtId="0" fontId="0" fillId="0" borderId="0" xfId="0"/>
    <xf numFmtId="3" fontId="5" fillId="0" borderId="0" xfId="0" applyNumberFormat="1" applyFont="1"/>
    <xf numFmtId="4" fontId="1" fillId="0" borderId="0" xfId="0" applyNumberFormat="1" applyFont="1"/>
    <xf numFmtId="0" fontId="2" fillId="2" borderId="1" xfId="2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" xfId="2" applyNumberFormat="1" applyFont="1" applyBorder="1" applyAlignment="1">
      <alignment horizontal="left" vertical="center" wrapText="1"/>
    </xf>
    <xf numFmtId="3" fontId="1" fillId="0" borderId="1" xfId="2" applyNumberFormat="1" applyFont="1" applyBorder="1"/>
    <xf numFmtId="3" fontId="1" fillId="0" borderId="1" xfId="2" applyNumberFormat="1" applyFont="1" applyBorder="1" applyAlignment="1">
      <alignment horizontal="center" vertical="center"/>
    </xf>
    <xf numFmtId="3" fontId="1" fillId="0" borderId="1" xfId="2" applyNumberFormat="1" applyFont="1" applyBorder="1" applyAlignment="1">
      <alignment horizontal="left" vertical="center" wrapText="1"/>
    </xf>
    <xf numFmtId="3" fontId="1" fillId="0" borderId="1" xfId="2" applyNumberFormat="1" applyFont="1" applyFill="1" applyBorder="1"/>
    <xf numFmtId="3" fontId="2" fillId="0" borderId="1" xfId="2" applyNumberFormat="1" applyFont="1" applyBorder="1" applyAlignment="1">
      <alignment horizontal="left" vertical="center"/>
    </xf>
    <xf numFmtId="3" fontId="6" fillId="0" borderId="1" xfId="2" applyNumberFormat="1" applyFont="1" applyBorder="1" applyAlignment="1">
      <alignment horizontal="right" vertical="center"/>
    </xf>
    <xf numFmtId="3" fontId="1" fillId="0" borderId="1" xfId="2" applyNumberFormat="1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3">
    <cellStyle name="Normalny" xfId="0" builtinId="0"/>
    <cellStyle name="Normalny 5" xfId="2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4"/>
  <sheetViews>
    <sheetView tabSelected="1" view="pageBreakPreview" topLeftCell="B31" zoomScaleNormal="70" zoomScaleSheetLayoutView="100" workbookViewId="0">
      <selection activeCell="B2" sqref="B2:P2"/>
    </sheetView>
  </sheetViews>
  <sheetFormatPr defaultRowHeight="14.25"/>
  <cols>
    <col min="1" max="1" width="0" hidden="1" customWidth="1"/>
    <col min="2" max="2" width="2.875" customWidth="1"/>
    <col min="3" max="3" width="35.25" customWidth="1"/>
    <col min="4" max="4" width="10.25" bestFit="1" customWidth="1"/>
    <col min="5" max="9" width="9.5" bestFit="1" customWidth="1"/>
    <col min="10" max="11" width="10.25" bestFit="1" customWidth="1"/>
    <col min="12" max="16" width="9.5" bestFit="1" customWidth="1"/>
  </cols>
  <sheetData>
    <row r="1" spans="2:16" s="20" customFormat="1" ht="54.75" customHeight="1">
      <c r="D1" s="22"/>
      <c r="E1" s="22"/>
      <c r="F1" s="22"/>
      <c r="G1" s="22"/>
      <c r="H1" s="22"/>
      <c r="I1" s="22"/>
      <c r="J1" s="22"/>
      <c r="K1" s="22"/>
      <c r="M1" s="38" t="s">
        <v>52</v>
      </c>
      <c r="N1" s="38"/>
      <c r="O1" s="38"/>
      <c r="P1" s="38"/>
    </row>
    <row r="2" spans="2:16" s="20" customFormat="1" ht="26.25" customHeight="1">
      <c r="B2" s="37" t="s">
        <v>51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2:16" s="20" customFormat="1" ht="21" customHeight="1">
      <c r="B3" s="23" t="s">
        <v>0</v>
      </c>
      <c r="C3" s="23" t="s">
        <v>1</v>
      </c>
      <c r="D3" s="23">
        <v>2013</v>
      </c>
      <c r="E3" s="23">
        <v>2014</v>
      </c>
      <c r="F3" s="23">
        <v>2015</v>
      </c>
      <c r="G3" s="23">
        <v>2016</v>
      </c>
      <c r="H3" s="23">
        <v>2017</v>
      </c>
      <c r="I3" s="23">
        <v>2018</v>
      </c>
      <c r="J3" s="23">
        <v>2019</v>
      </c>
      <c r="K3" s="23">
        <v>2020</v>
      </c>
      <c r="L3" s="23">
        <v>2021</v>
      </c>
      <c r="M3" s="23">
        <v>2022</v>
      </c>
      <c r="N3" s="23">
        <v>2023</v>
      </c>
      <c r="O3" s="23">
        <v>2024</v>
      </c>
      <c r="P3" s="23">
        <v>2025</v>
      </c>
    </row>
    <row r="4" spans="2:16">
      <c r="B4" s="24">
        <v>1</v>
      </c>
      <c r="C4" s="25" t="s">
        <v>2</v>
      </c>
      <c r="D4" s="26">
        <v>1433412367</v>
      </c>
      <c r="E4" s="26">
        <v>1257643929.52</v>
      </c>
      <c r="F4" s="26">
        <v>745555436.01040006</v>
      </c>
      <c r="G4" s="26">
        <v>572802888.39060807</v>
      </c>
      <c r="H4" s="26">
        <v>576189796.15842021</v>
      </c>
      <c r="I4" s="26">
        <v>584633592.08158863</v>
      </c>
      <c r="J4" s="26">
        <v>596306263.9232204</v>
      </c>
      <c r="K4" s="26">
        <v>608212389.20168471</v>
      </c>
      <c r="L4" s="26">
        <v>620356636.98571849</v>
      </c>
      <c r="M4" s="26">
        <v>632743769.72543287</v>
      </c>
      <c r="N4" s="26">
        <v>645378645.11994147</v>
      </c>
      <c r="O4" s="26">
        <v>658266218.02234042</v>
      </c>
      <c r="P4" s="26">
        <v>671411542.38278723</v>
      </c>
    </row>
    <row r="5" spans="2:16">
      <c r="B5" s="27" t="s">
        <v>3</v>
      </c>
      <c r="C5" s="28" t="s">
        <v>4</v>
      </c>
      <c r="D5" s="26">
        <v>668193834</v>
      </c>
      <c r="E5" s="26">
        <v>667034742.5200001</v>
      </c>
      <c r="F5" s="26">
        <v>594221985.01040006</v>
      </c>
      <c r="G5" s="26">
        <v>564802888.39060807</v>
      </c>
      <c r="H5" s="26">
        <v>572189796.15842021</v>
      </c>
      <c r="I5" s="26">
        <v>583633592.08158863</v>
      </c>
      <c r="J5" s="26">
        <v>595306263.9232204</v>
      </c>
      <c r="K5" s="26">
        <v>607212389.20168471</v>
      </c>
      <c r="L5" s="26">
        <v>619356636.98571849</v>
      </c>
      <c r="M5" s="26">
        <v>631743769.72543287</v>
      </c>
      <c r="N5" s="26">
        <v>644378645.11994147</v>
      </c>
      <c r="O5" s="26">
        <v>657266218.02234042</v>
      </c>
      <c r="P5" s="26">
        <v>670411542.38278723</v>
      </c>
    </row>
    <row r="6" spans="2:16">
      <c r="B6" s="27" t="s">
        <v>5</v>
      </c>
      <c r="C6" s="28" t="s">
        <v>45</v>
      </c>
      <c r="D6" s="26">
        <v>744848533</v>
      </c>
      <c r="E6" s="26">
        <v>580609187</v>
      </c>
      <c r="F6" s="26">
        <v>141333451</v>
      </c>
      <c r="G6" s="26">
        <v>3000000</v>
      </c>
      <c r="H6" s="26">
        <v>3000000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</row>
    <row r="7" spans="2:16">
      <c r="B7" s="27" t="s">
        <v>6</v>
      </c>
      <c r="C7" s="28" t="s">
        <v>7</v>
      </c>
      <c r="D7" s="26">
        <v>20370000</v>
      </c>
      <c r="E7" s="26">
        <v>10000000</v>
      </c>
      <c r="F7" s="26">
        <v>10000000</v>
      </c>
      <c r="G7" s="26">
        <v>5000000</v>
      </c>
      <c r="H7" s="26">
        <v>1000000</v>
      </c>
      <c r="I7" s="26">
        <v>1000000</v>
      </c>
      <c r="J7" s="26">
        <v>1000000</v>
      </c>
      <c r="K7" s="26">
        <v>1000000</v>
      </c>
      <c r="L7" s="26">
        <v>1000000</v>
      </c>
      <c r="M7" s="26">
        <v>1000000</v>
      </c>
      <c r="N7" s="26">
        <v>1000000</v>
      </c>
      <c r="O7" s="26">
        <v>1000000</v>
      </c>
      <c r="P7" s="26">
        <v>1000000</v>
      </c>
    </row>
    <row r="8" spans="2:16" ht="33.75">
      <c r="B8" s="24">
        <v>2</v>
      </c>
      <c r="C8" s="25" t="s">
        <v>8</v>
      </c>
      <c r="D8" s="26">
        <v>570864899</v>
      </c>
      <c r="E8" s="26">
        <v>522546486.12</v>
      </c>
      <c r="F8" s="26">
        <v>457494236.24240005</v>
      </c>
      <c r="G8" s="26">
        <v>428312131.307248</v>
      </c>
      <c r="H8" s="26">
        <v>430520742.77339298</v>
      </c>
      <c r="I8" s="26">
        <v>434804395.70886081</v>
      </c>
      <c r="J8" s="26">
        <v>441473116.90303802</v>
      </c>
      <c r="K8" s="26">
        <v>448705574.00109875</v>
      </c>
      <c r="L8" s="26">
        <v>453523556.66112077</v>
      </c>
      <c r="M8" s="26">
        <v>460774504.73434317</v>
      </c>
      <c r="N8" s="26">
        <v>465705163.46903002</v>
      </c>
      <c r="O8" s="26">
        <v>473870477.73841065</v>
      </c>
      <c r="P8" s="26">
        <v>482343887.29317886</v>
      </c>
    </row>
    <row r="9" spans="2:16">
      <c r="B9" s="27" t="s">
        <v>3</v>
      </c>
      <c r="C9" s="28" t="s">
        <v>11</v>
      </c>
      <c r="D9" s="26">
        <v>132865080</v>
      </c>
      <c r="E9" s="26">
        <v>135522381.59999999</v>
      </c>
      <c r="F9" s="26">
        <v>138232829.23199999</v>
      </c>
      <c r="G9" s="26">
        <v>185142742.81663999</v>
      </c>
      <c r="H9" s="26">
        <v>188845597.6729728</v>
      </c>
      <c r="I9" s="26">
        <v>192622509.62643227</v>
      </c>
      <c r="J9" s="26">
        <v>196474959.81896091</v>
      </c>
      <c r="K9" s="26">
        <v>200404459.01534012</v>
      </c>
      <c r="L9" s="26">
        <v>204412548.19564691</v>
      </c>
      <c r="M9" s="26">
        <v>208500799.15955985</v>
      </c>
      <c r="N9" s="26">
        <v>212670815.14275104</v>
      </c>
      <c r="O9" s="26">
        <v>216924231.44560605</v>
      </c>
      <c r="P9" s="26">
        <v>221262716.07451817</v>
      </c>
    </row>
    <row r="10" spans="2:16">
      <c r="B10" s="27" t="s">
        <v>5</v>
      </c>
      <c r="C10" s="28" t="s">
        <v>12</v>
      </c>
      <c r="D10" s="26">
        <v>71812810</v>
      </c>
      <c r="E10" s="26">
        <v>73249066.200000003</v>
      </c>
      <c r="F10" s="26">
        <v>74714047.524000004</v>
      </c>
      <c r="G10" s="26">
        <v>76208328.474480003</v>
      </c>
      <c r="H10" s="26">
        <v>77732495.043969601</v>
      </c>
      <c r="I10" s="26">
        <v>79287144.944848999</v>
      </c>
      <c r="J10" s="26">
        <v>80872887.843745977</v>
      </c>
      <c r="K10" s="26">
        <v>82490345.600620896</v>
      </c>
      <c r="L10" s="26">
        <v>84140152.512633309</v>
      </c>
      <c r="M10" s="26">
        <v>85822955.56288597</v>
      </c>
      <c r="N10" s="26">
        <v>87539414.674143687</v>
      </c>
      <c r="O10" s="26">
        <v>89290202.967626557</v>
      </c>
      <c r="P10" s="26">
        <v>91076007.026979089</v>
      </c>
    </row>
    <row r="11" spans="2:16">
      <c r="B11" s="27" t="s">
        <v>6</v>
      </c>
      <c r="C11" s="28" t="s">
        <v>13</v>
      </c>
      <c r="D11" s="26">
        <v>12223471</v>
      </c>
      <c r="E11" s="26">
        <v>10458974</v>
      </c>
      <c r="F11" s="26">
        <v>9112911</v>
      </c>
      <c r="G11" s="26">
        <v>7561980</v>
      </c>
      <c r="H11" s="26">
        <v>4960034</v>
      </c>
      <c r="I11" s="26">
        <v>4956214</v>
      </c>
      <c r="J11" s="26">
        <v>4519898</v>
      </c>
      <c r="K11" s="26">
        <v>4305543</v>
      </c>
      <c r="L11" s="26">
        <v>4089403</v>
      </c>
      <c r="M11" s="26">
        <v>3355668</v>
      </c>
      <c r="N11" s="26">
        <v>141950</v>
      </c>
      <c r="O11" s="26">
        <v>0</v>
      </c>
      <c r="P11" s="26">
        <v>0</v>
      </c>
    </row>
    <row r="12" spans="2:16" ht="22.5">
      <c r="B12" s="27" t="s">
        <v>9</v>
      </c>
      <c r="C12" s="28" t="s">
        <v>41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</row>
    <row r="13" spans="2:16" ht="22.5">
      <c r="B13" s="27" t="s">
        <v>10</v>
      </c>
      <c r="C13" s="28" t="s">
        <v>46</v>
      </c>
      <c r="D13" s="29">
        <v>135783828</v>
      </c>
      <c r="E13" s="29">
        <v>120530156</v>
      </c>
      <c r="F13" s="29">
        <v>49872822</v>
      </c>
      <c r="G13" s="29">
        <v>9151478</v>
      </c>
      <c r="H13" s="29">
        <v>6730062</v>
      </c>
      <c r="I13" s="29">
        <v>3640922</v>
      </c>
      <c r="J13" s="29">
        <v>3221814</v>
      </c>
      <c r="K13" s="29">
        <v>2993998</v>
      </c>
      <c r="L13" s="29">
        <v>200000</v>
      </c>
      <c r="M13" s="29">
        <v>200000</v>
      </c>
      <c r="N13" s="29">
        <v>200000</v>
      </c>
      <c r="O13" s="29">
        <v>200000</v>
      </c>
      <c r="P13" s="29">
        <v>200000</v>
      </c>
    </row>
    <row r="14" spans="2:16" ht="22.5">
      <c r="B14" s="24">
        <v>3</v>
      </c>
      <c r="C14" s="25" t="s">
        <v>14</v>
      </c>
      <c r="D14" s="26">
        <v>862547468</v>
      </c>
      <c r="E14" s="26">
        <v>735097443.39999998</v>
      </c>
      <c r="F14" s="26">
        <v>288061199.76800001</v>
      </c>
      <c r="G14" s="26">
        <v>144490757.08336008</v>
      </c>
      <c r="H14" s="26">
        <v>145669053.38502723</v>
      </c>
      <c r="I14" s="26">
        <v>149829196.37272781</v>
      </c>
      <c r="J14" s="26">
        <v>154833147.02018237</v>
      </c>
      <c r="K14" s="26">
        <v>159506815.20058596</v>
      </c>
      <c r="L14" s="26">
        <v>166833080.32459772</v>
      </c>
      <c r="M14" s="26">
        <v>171969264.9910897</v>
      </c>
      <c r="N14" s="26">
        <v>179673481.65091145</v>
      </c>
      <c r="O14" s="26">
        <v>184395740.28392977</v>
      </c>
      <c r="P14" s="26">
        <v>189067655.08960837</v>
      </c>
    </row>
    <row r="15" spans="2:16" ht="22.5">
      <c r="B15" s="24">
        <v>4</v>
      </c>
      <c r="C15" s="25" t="s">
        <v>15</v>
      </c>
      <c r="D15" s="26">
        <v>30904845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</row>
    <row r="16" spans="2:16" ht="33.75">
      <c r="B16" s="27" t="s">
        <v>3</v>
      </c>
      <c r="C16" s="28" t="s">
        <v>28</v>
      </c>
      <c r="D16" s="26">
        <v>22941977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</row>
    <row r="17" spans="2:16">
      <c r="B17" s="24">
        <v>5</v>
      </c>
      <c r="C17" s="30" t="s">
        <v>16</v>
      </c>
      <c r="D17" s="31">
        <v>943328</v>
      </c>
      <c r="E17" s="31">
        <v>2426656</v>
      </c>
      <c r="F17" s="31">
        <v>1671656</v>
      </c>
      <c r="G17" s="31">
        <v>83360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</row>
    <row r="18" spans="2:16">
      <c r="B18" s="24">
        <v>6</v>
      </c>
      <c r="C18" s="30" t="s">
        <v>17</v>
      </c>
      <c r="D18" s="26">
        <v>894395641</v>
      </c>
      <c r="E18" s="26">
        <v>737524099.39999998</v>
      </c>
      <c r="F18" s="26">
        <v>289732855.76800001</v>
      </c>
      <c r="G18" s="26">
        <v>144574117.08336008</v>
      </c>
      <c r="H18" s="26">
        <v>145669053.38502723</v>
      </c>
      <c r="I18" s="26">
        <v>149829196.37272781</v>
      </c>
      <c r="J18" s="26">
        <v>154833147.02018237</v>
      </c>
      <c r="K18" s="26">
        <v>159506815.20058596</v>
      </c>
      <c r="L18" s="26">
        <v>166833080.32459772</v>
      </c>
      <c r="M18" s="26">
        <v>171969264.9910897</v>
      </c>
      <c r="N18" s="26">
        <v>179673481.65091145</v>
      </c>
      <c r="O18" s="26">
        <v>184395740.28392977</v>
      </c>
      <c r="P18" s="26">
        <v>189067655.08960837</v>
      </c>
    </row>
    <row r="19" spans="2:16">
      <c r="B19" s="24">
        <v>7</v>
      </c>
      <c r="C19" s="30" t="s">
        <v>18</v>
      </c>
      <c r="D19" s="26">
        <v>27155647</v>
      </c>
      <c r="E19" s="26">
        <v>29475621</v>
      </c>
      <c r="F19" s="26">
        <v>40979316</v>
      </c>
      <c r="G19" s="26">
        <v>57169449</v>
      </c>
      <c r="H19" s="26">
        <v>68303570</v>
      </c>
      <c r="I19" s="26">
        <v>65408570</v>
      </c>
      <c r="J19" s="26">
        <v>62524570</v>
      </c>
      <c r="K19" s="26">
        <v>47634570</v>
      </c>
      <c r="L19" s="26">
        <v>57667569</v>
      </c>
      <c r="M19" s="26">
        <v>27823000</v>
      </c>
      <c r="N19" s="26">
        <v>37790000</v>
      </c>
      <c r="O19" s="26">
        <v>36629800</v>
      </c>
      <c r="P19" s="26">
        <v>22595400</v>
      </c>
    </row>
    <row r="20" spans="2:16" ht="22.5">
      <c r="B20" s="27" t="s">
        <v>3</v>
      </c>
      <c r="C20" s="28" t="s">
        <v>19</v>
      </c>
      <c r="D20" s="26">
        <v>7962868</v>
      </c>
      <c r="E20" s="26">
        <v>7962868</v>
      </c>
      <c r="F20" s="26">
        <v>17962867</v>
      </c>
      <c r="G20" s="26">
        <v>34560000</v>
      </c>
      <c r="H20" s="26">
        <v>47872570</v>
      </c>
      <c r="I20" s="26">
        <v>47872570</v>
      </c>
      <c r="J20" s="26">
        <v>47872570</v>
      </c>
      <c r="K20" s="26">
        <v>35872570</v>
      </c>
      <c r="L20" s="26">
        <v>47872569</v>
      </c>
      <c r="M20" s="26">
        <v>20560000</v>
      </c>
      <c r="N20" s="26">
        <v>32560000</v>
      </c>
      <c r="O20" s="26">
        <v>32560000</v>
      </c>
      <c r="P20" s="26">
        <v>20560000</v>
      </c>
    </row>
    <row r="21" spans="2:16">
      <c r="B21" s="27" t="s">
        <v>5</v>
      </c>
      <c r="C21" s="32" t="s">
        <v>20</v>
      </c>
      <c r="D21" s="26">
        <v>19192779</v>
      </c>
      <c r="E21" s="26">
        <v>21512753</v>
      </c>
      <c r="F21" s="26">
        <v>23016449</v>
      </c>
      <c r="G21" s="26">
        <v>22609449</v>
      </c>
      <c r="H21" s="26">
        <v>20431000</v>
      </c>
      <c r="I21" s="26">
        <v>17536000</v>
      </c>
      <c r="J21" s="26">
        <v>14652000</v>
      </c>
      <c r="K21" s="26">
        <v>11762000</v>
      </c>
      <c r="L21" s="26">
        <v>9795000</v>
      </c>
      <c r="M21" s="26">
        <v>7263000</v>
      </c>
      <c r="N21" s="26">
        <v>5230000</v>
      </c>
      <c r="O21" s="26">
        <v>4069800</v>
      </c>
      <c r="P21" s="26">
        <v>2035400</v>
      </c>
    </row>
    <row r="22" spans="2:16" ht="22.5">
      <c r="B22" s="24">
        <v>8</v>
      </c>
      <c r="C22" s="25" t="s">
        <v>42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</row>
    <row r="23" spans="2:16">
      <c r="B23" s="24">
        <v>9</v>
      </c>
      <c r="C23" s="30" t="s">
        <v>21</v>
      </c>
      <c r="D23" s="26">
        <v>867239994</v>
      </c>
      <c r="E23" s="26">
        <v>708048478.39999998</v>
      </c>
      <c r="F23" s="26">
        <v>248753539.76800001</v>
      </c>
      <c r="G23" s="26">
        <v>87404668.083360076</v>
      </c>
      <c r="H23" s="26">
        <v>77365483.38502723</v>
      </c>
      <c r="I23" s="26">
        <v>84420626.372727811</v>
      </c>
      <c r="J23" s="26">
        <v>92308577.020182371</v>
      </c>
      <c r="K23" s="26">
        <v>111872245.20058596</v>
      </c>
      <c r="L23" s="26">
        <v>109165511.32459772</v>
      </c>
      <c r="M23" s="26">
        <v>144146264.9910897</v>
      </c>
      <c r="N23" s="26">
        <v>141883481.65091145</v>
      </c>
      <c r="O23" s="26">
        <v>147765940.28392977</v>
      </c>
      <c r="P23" s="26">
        <v>166472255.08960837</v>
      </c>
    </row>
    <row r="24" spans="2:16">
      <c r="B24" s="24">
        <v>10</v>
      </c>
      <c r="C24" s="30" t="s">
        <v>22</v>
      </c>
      <c r="D24" s="26">
        <v>908535648</v>
      </c>
      <c r="E24" s="26">
        <v>743315673</v>
      </c>
      <c r="F24" s="26">
        <v>248753540.09218252</v>
      </c>
      <c r="G24" s="26">
        <v>87404668.099999994</v>
      </c>
      <c r="H24" s="26">
        <v>77365483.400000006</v>
      </c>
      <c r="I24" s="26">
        <v>84420626.400000006</v>
      </c>
      <c r="J24" s="26">
        <v>92308577</v>
      </c>
      <c r="K24" s="26">
        <v>111872245.20000002</v>
      </c>
      <c r="L24" s="26">
        <v>109165511.29999998</v>
      </c>
      <c r="M24" s="26">
        <v>144146265</v>
      </c>
      <c r="N24" s="26">
        <v>141883481.69999999</v>
      </c>
      <c r="O24" s="26">
        <v>147765940.30000001</v>
      </c>
      <c r="P24" s="26">
        <v>166472255.09999999</v>
      </c>
    </row>
    <row r="25" spans="2:16">
      <c r="B25" s="27" t="s">
        <v>3</v>
      </c>
      <c r="C25" s="32" t="s">
        <v>23</v>
      </c>
      <c r="D25" s="26">
        <v>707430432</v>
      </c>
      <c r="E25" s="26">
        <v>704315673</v>
      </c>
      <c r="F25" s="26">
        <v>202303681</v>
      </c>
      <c r="G25" s="26">
        <v>13000000</v>
      </c>
      <c r="H25" s="26">
        <v>13000000</v>
      </c>
      <c r="I25" s="26">
        <v>15000000</v>
      </c>
      <c r="J25" s="26">
        <v>2826599</v>
      </c>
      <c r="K25" s="26">
        <v>2826599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</row>
    <row r="26" spans="2:16">
      <c r="B26" s="24">
        <v>11</v>
      </c>
      <c r="C26" s="30" t="s">
        <v>24</v>
      </c>
      <c r="D26" s="26">
        <v>41295654</v>
      </c>
      <c r="E26" s="26">
        <v>35267195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</row>
    <row r="27" spans="2:16">
      <c r="B27" s="24">
        <v>12</v>
      </c>
      <c r="C27" s="30" t="s">
        <v>25</v>
      </c>
      <c r="D27" s="26">
        <v>0</v>
      </c>
      <c r="E27" s="26">
        <v>0.39999997615814209</v>
      </c>
      <c r="F27" s="26">
        <v>-0.32418251037597656</v>
      </c>
      <c r="G27" s="26">
        <v>-1.6639918088912964E-2</v>
      </c>
      <c r="H27" s="26">
        <v>-1.4972776174545288E-2</v>
      </c>
      <c r="I27" s="26">
        <v>-2.7272194623947144E-2</v>
      </c>
      <c r="J27" s="26">
        <v>2.0182371139526367E-2</v>
      </c>
      <c r="K27" s="26">
        <v>5.8594346046447754E-4</v>
      </c>
      <c r="L27" s="26">
        <v>2.4597734212875366E-2</v>
      </c>
      <c r="M27" s="26">
        <v>-8.9102983474731445E-3</v>
      </c>
      <c r="N27" s="26">
        <v>-4.9088537693023682E-2</v>
      </c>
      <c r="O27" s="26">
        <v>-1.6070246696472168E-2</v>
      </c>
      <c r="P27" s="26">
        <v>-1.039162278175354E-2</v>
      </c>
    </row>
    <row r="28" spans="2:16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2:16">
      <c r="B29" s="6">
        <v>13</v>
      </c>
      <c r="C29" s="11" t="s">
        <v>26</v>
      </c>
      <c r="D29" s="8">
        <v>358821389</v>
      </c>
      <c r="E29" s="8">
        <v>386125716</v>
      </c>
      <c r="F29" s="8">
        <v>368162849</v>
      </c>
      <c r="G29" s="8">
        <v>333602849</v>
      </c>
      <c r="H29" s="8">
        <v>285730279</v>
      </c>
      <c r="I29" s="8">
        <v>237857709</v>
      </c>
      <c r="J29" s="8">
        <v>189985139</v>
      </c>
      <c r="K29" s="8">
        <v>154112569</v>
      </c>
      <c r="L29" s="8">
        <v>106240000</v>
      </c>
      <c r="M29" s="8">
        <v>85680000</v>
      </c>
      <c r="N29" s="8">
        <v>53120000</v>
      </c>
      <c r="O29" s="8">
        <v>20560000</v>
      </c>
      <c r="P29" s="8">
        <v>0</v>
      </c>
    </row>
    <row r="30" spans="2:16" ht="22.5">
      <c r="B30" s="9" t="s">
        <v>3</v>
      </c>
      <c r="C30" s="10" t="s">
        <v>27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2:16" ht="22.5">
      <c r="B31" s="9" t="s">
        <v>5</v>
      </c>
      <c r="C31" s="10" t="s">
        <v>29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2:16" ht="46.5" customHeight="1">
      <c r="B32" s="6">
        <v>14</v>
      </c>
      <c r="C32" s="7" t="s">
        <v>30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2:16">
      <c r="B33" s="6">
        <v>15</v>
      </c>
      <c r="C33" s="7" t="s">
        <v>31</v>
      </c>
      <c r="D33" s="8">
        <v>39379118</v>
      </c>
      <c r="E33" s="8">
        <v>39934595</v>
      </c>
      <c r="F33" s="8">
        <v>50092227</v>
      </c>
      <c r="G33" s="8">
        <v>64731429</v>
      </c>
      <c r="H33" s="8">
        <v>73263604</v>
      </c>
      <c r="I33" s="8">
        <v>70364784</v>
      </c>
      <c r="J33" s="8">
        <v>67044468</v>
      </c>
      <c r="K33" s="8">
        <v>51940113</v>
      </c>
      <c r="L33" s="8">
        <v>61756972</v>
      </c>
      <c r="M33" s="8">
        <v>31178668</v>
      </c>
      <c r="N33" s="8">
        <v>37931950</v>
      </c>
      <c r="O33" s="8">
        <v>36629800</v>
      </c>
      <c r="P33" s="8">
        <v>22595400</v>
      </c>
    </row>
    <row r="34" spans="2:16" ht="22.5">
      <c r="B34" s="6" t="s">
        <v>3</v>
      </c>
      <c r="C34" s="12" t="s">
        <v>32</v>
      </c>
      <c r="D34" s="16">
        <v>0.13562475090078141</v>
      </c>
      <c r="E34" s="16">
        <v>0.10695011245470371</v>
      </c>
      <c r="F34" s="15">
        <v>9.4531099967909107E-2</v>
      </c>
      <c r="G34" s="15">
        <v>0.11346232875929139</v>
      </c>
      <c r="H34" s="15">
        <v>0.15973622899961876</v>
      </c>
      <c r="I34" s="15">
        <v>0.19520793329354127</v>
      </c>
      <c r="J34" s="15">
        <v>0.21532534031930714</v>
      </c>
      <c r="K34" s="15">
        <v>0.22450511680482857</v>
      </c>
      <c r="L34" s="15">
        <v>0.2347609654958667</v>
      </c>
      <c r="M34" s="15">
        <v>0.24371352137675026</v>
      </c>
      <c r="N34" s="15">
        <v>0.25212097897927016</v>
      </c>
      <c r="O34" s="15">
        <v>0.26124759551015225</v>
      </c>
      <c r="P34" s="15">
        <v>0.26818064025501021</v>
      </c>
    </row>
    <row r="35" spans="2:16" ht="22.5">
      <c r="B35" s="1">
        <v>16</v>
      </c>
      <c r="C35" s="3" t="s">
        <v>33</v>
      </c>
      <c r="D35" s="5" t="s">
        <v>43</v>
      </c>
      <c r="E35" s="5" t="s">
        <v>43</v>
      </c>
      <c r="F35" s="5" t="s">
        <v>43</v>
      </c>
      <c r="G35" s="5" t="s">
        <v>43</v>
      </c>
      <c r="H35" s="5" t="s">
        <v>43</v>
      </c>
      <c r="I35" s="5" t="s">
        <v>44</v>
      </c>
      <c r="J35" s="5" t="s">
        <v>44</v>
      </c>
      <c r="K35" s="5" t="s">
        <v>44</v>
      </c>
      <c r="L35" s="5" t="s">
        <v>44</v>
      </c>
      <c r="M35" s="5" t="s">
        <v>44</v>
      </c>
      <c r="N35" s="5" t="s">
        <v>44</v>
      </c>
      <c r="O35" s="5" t="s">
        <v>44</v>
      </c>
      <c r="P35" s="5" t="s">
        <v>44</v>
      </c>
    </row>
    <row r="36" spans="2:16" ht="33.75">
      <c r="B36" s="1">
        <v>17</v>
      </c>
      <c r="C36" s="4" t="s">
        <v>34</v>
      </c>
      <c r="D36" s="15">
        <v>2.7472288440218266E-2</v>
      </c>
      <c r="E36" s="15">
        <v>3.1753498794560776E-2</v>
      </c>
      <c r="F36" s="15">
        <v>6.7187796615168452E-2</v>
      </c>
      <c r="G36" s="15">
        <v>0.11300820982567755</v>
      </c>
      <c r="H36" s="15">
        <v>0.12715185948877264</v>
      </c>
      <c r="I36" s="15">
        <v>0.12035706629423414</v>
      </c>
      <c r="J36" s="15">
        <v>0.11243294269441476</v>
      </c>
      <c r="K36" s="15">
        <v>8.5397985838753659E-2</v>
      </c>
      <c r="L36" s="15">
        <v>9.9550755675112956E-2</v>
      </c>
      <c r="M36" s="15">
        <v>4.9275345711470839E-2</v>
      </c>
      <c r="N36" s="15">
        <v>5.8774721300160891E-2</v>
      </c>
      <c r="O36" s="15">
        <v>5.5645875478842886E-2</v>
      </c>
      <c r="P36" s="15">
        <v>3.3653576940025021E-2</v>
      </c>
    </row>
    <row r="37" spans="2:16" ht="22.5">
      <c r="B37" s="1">
        <v>18</v>
      </c>
      <c r="C37" s="3" t="s">
        <v>35</v>
      </c>
      <c r="D37" s="14">
        <v>0.25032670099741089</v>
      </c>
      <c r="E37" s="14">
        <v>0.30702308255673855</v>
      </c>
      <c r="F37" s="14">
        <v>0.49381015980529225</v>
      </c>
      <c r="G37" s="14">
        <v>0.58240427162879138</v>
      </c>
      <c r="H37" s="14">
        <v>0.49589611080415597</v>
      </c>
      <c r="I37" s="14">
        <v>0.40684919960399013</v>
      </c>
      <c r="J37" s="14">
        <v>0.31860329245922903</v>
      </c>
      <c r="K37" s="14">
        <v>0.2533861061302648</v>
      </c>
      <c r="L37" s="14">
        <v>0.17125632848262054</v>
      </c>
      <c r="M37" s="14">
        <v>0.13541026257307789</v>
      </c>
      <c r="N37" s="14">
        <v>8.2308270348994614E-2</v>
      </c>
      <c r="O37" s="14">
        <v>3.1233563924591722E-2</v>
      </c>
      <c r="P37" s="14">
        <v>0</v>
      </c>
    </row>
    <row r="38" spans="2:16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2:16">
      <c r="B39" s="1">
        <v>19</v>
      </c>
      <c r="C39" s="3" t="s">
        <v>36</v>
      </c>
      <c r="D39" s="8">
        <v>590057678</v>
      </c>
      <c r="E39" s="8">
        <v>544059239.12</v>
      </c>
      <c r="F39" s="8">
        <v>480510685.24240005</v>
      </c>
      <c r="G39" s="8">
        <v>450921580.307248</v>
      </c>
      <c r="H39" s="8">
        <v>450951742.77339298</v>
      </c>
      <c r="I39" s="8">
        <v>452340395.70886081</v>
      </c>
      <c r="J39" s="8">
        <v>456125116.90303802</v>
      </c>
      <c r="K39" s="8">
        <v>460467574.00109875</v>
      </c>
      <c r="L39" s="8">
        <v>463318556.66112077</v>
      </c>
      <c r="M39" s="8">
        <v>468037504.73434317</v>
      </c>
      <c r="N39" s="8">
        <v>470935163.46903002</v>
      </c>
      <c r="O39" s="8">
        <v>477940277.73841065</v>
      </c>
      <c r="P39" s="8">
        <v>484379287.29317886</v>
      </c>
    </row>
    <row r="40" spans="2:16">
      <c r="B40" s="1">
        <v>20</v>
      </c>
      <c r="C40" s="2" t="s">
        <v>37</v>
      </c>
      <c r="D40" s="8">
        <v>1498593326</v>
      </c>
      <c r="E40" s="8">
        <v>1287374912.1199999</v>
      </c>
      <c r="F40" s="8">
        <v>729264225.33458257</v>
      </c>
      <c r="G40" s="8">
        <v>538326248.40724802</v>
      </c>
      <c r="H40" s="8">
        <v>528317226.17339301</v>
      </c>
      <c r="I40" s="8">
        <v>536761022.10886085</v>
      </c>
      <c r="J40" s="8">
        <v>548433693.90303802</v>
      </c>
      <c r="K40" s="8">
        <v>572339819.2010988</v>
      </c>
      <c r="L40" s="8">
        <v>572484067.96112072</v>
      </c>
      <c r="M40" s="8">
        <v>612183769.73434317</v>
      </c>
      <c r="N40" s="8">
        <v>612818645.16902995</v>
      </c>
      <c r="O40" s="8">
        <v>625706218.03841066</v>
      </c>
      <c r="P40" s="8">
        <v>650851542.39317882</v>
      </c>
    </row>
    <row r="41" spans="2:16">
      <c r="B41" s="1">
        <v>21</v>
      </c>
      <c r="C41" s="2" t="s">
        <v>38</v>
      </c>
      <c r="D41" s="8">
        <v>-65180959</v>
      </c>
      <c r="E41" s="8">
        <v>-29730982.599999905</v>
      </c>
      <c r="F41" s="8">
        <v>16291210.67581749</v>
      </c>
      <c r="G41" s="8">
        <v>34476639.983360052</v>
      </c>
      <c r="H41" s="8">
        <v>47872569.985027194</v>
      </c>
      <c r="I41" s="8">
        <v>47872569.972727776</v>
      </c>
      <c r="J41" s="8">
        <v>47872570.020182371</v>
      </c>
      <c r="K41" s="8">
        <v>35872570.000585914</v>
      </c>
      <c r="L41" s="8">
        <v>47872569.024597764</v>
      </c>
      <c r="M41" s="8">
        <v>20559999.991089702</v>
      </c>
      <c r="N41" s="8">
        <v>32559999.950911522</v>
      </c>
      <c r="O41" s="8">
        <v>32559999.983929753</v>
      </c>
      <c r="P41" s="8">
        <v>20559999.989608407</v>
      </c>
    </row>
    <row r="42" spans="2:16">
      <c r="B42" s="1">
        <v>22</v>
      </c>
      <c r="C42" s="2" t="s">
        <v>39</v>
      </c>
      <c r="D42" s="8">
        <v>73143827</v>
      </c>
      <c r="E42" s="8">
        <v>37693851</v>
      </c>
      <c r="F42" s="8">
        <v>1671656</v>
      </c>
      <c r="G42" s="8">
        <v>83360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2:16">
      <c r="B43" s="1">
        <v>23</v>
      </c>
      <c r="C43" s="2" t="s">
        <v>40</v>
      </c>
      <c r="D43" s="8">
        <v>7962868</v>
      </c>
      <c r="E43" s="8">
        <v>7962868</v>
      </c>
      <c r="F43" s="8">
        <v>17962867</v>
      </c>
      <c r="G43" s="8">
        <v>34560000</v>
      </c>
      <c r="H43" s="8">
        <v>47872570</v>
      </c>
      <c r="I43" s="8">
        <v>47872570</v>
      </c>
      <c r="J43" s="8">
        <v>47872570</v>
      </c>
      <c r="K43" s="8">
        <v>35872570</v>
      </c>
      <c r="L43" s="8">
        <v>47872569</v>
      </c>
      <c r="M43" s="8">
        <v>20560000</v>
      </c>
      <c r="N43" s="8">
        <v>32560000</v>
      </c>
      <c r="O43" s="8">
        <v>32560000</v>
      </c>
      <c r="P43" s="8">
        <v>20560000</v>
      </c>
    </row>
    <row r="44" spans="2:16" s="13" customFormat="1" ht="12" hidden="1"/>
    <row r="45" spans="2:16" s="13" customFormat="1" ht="12" hidden="1">
      <c r="C45" s="13" t="s">
        <v>47</v>
      </c>
      <c r="D45" s="17">
        <f t="shared" ref="D45:P45" si="0">SUM(D19,D11,D32)/D4</f>
        <v>2.7472288440218266E-2</v>
      </c>
      <c r="E45" s="17">
        <f t="shared" si="0"/>
        <v>3.1753498794560776E-2</v>
      </c>
      <c r="F45" s="17">
        <f t="shared" si="0"/>
        <v>6.7187796615168452E-2</v>
      </c>
      <c r="G45" s="17">
        <f t="shared" si="0"/>
        <v>0.11300820982567755</v>
      </c>
      <c r="H45" s="17">
        <f t="shared" si="0"/>
        <v>0.12715185948877264</v>
      </c>
      <c r="I45" s="17">
        <f t="shared" si="0"/>
        <v>0.12035706629423414</v>
      </c>
      <c r="J45" s="17">
        <f t="shared" si="0"/>
        <v>0.11243294269441476</v>
      </c>
      <c r="K45" s="17">
        <f t="shared" si="0"/>
        <v>8.5397985838753659E-2</v>
      </c>
      <c r="L45" s="17">
        <f t="shared" si="0"/>
        <v>9.9550755675112956E-2</v>
      </c>
      <c r="M45" s="17">
        <f t="shared" si="0"/>
        <v>4.9275345711470839E-2</v>
      </c>
      <c r="N45" s="17">
        <f t="shared" si="0"/>
        <v>5.8774721300160891E-2</v>
      </c>
      <c r="O45" s="17">
        <f t="shared" si="0"/>
        <v>5.5645875478842886E-2</v>
      </c>
      <c r="P45" s="17">
        <f t="shared" si="0"/>
        <v>3.3653576940025021E-2</v>
      </c>
    </row>
    <row r="46" spans="2:16" s="13" customFormat="1" ht="12" hidden="1">
      <c r="C46" s="17" t="s">
        <v>48</v>
      </c>
      <c r="D46" s="17">
        <f>SUM(B49:C49)/3</f>
        <v>8.9169813204758766E-2</v>
      </c>
      <c r="E46" s="17">
        <f>SUM(C49:D49)/3</f>
        <v>6.8015745151806958E-2</v>
      </c>
      <c r="F46" s="17">
        <f>SUM(D49:E49)/3</f>
        <v>5.8151753675386518E-2</v>
      </c>
      <c r="G46" s="17">
        <f t="shared" ref="G46:P46" si="1">SUM(D49:F49)/3</f>
        <v>0.11346232875929139</v>
      </c>
      <c r="H46" s="17">
        <f t="shared" si="1"/>
        <v>0.15973622899961876</v>
      </c>
      <c r="I46" s="17">
        <f t="shared" si="1"/>
        <v>0.19520793329354127</v>
      </c>
      <c r="J46" s="17">
        <f t="shared" si="1"/>
        <v>0.21532534031930714</v>
      </c>
      <c r="K46" s="17">
        <f t="shared" si="1"/>
        <v>0.22450511680482857</v>
      </c>
      <c r="L46" s="17">
        <f t="shared" si="1"/>
        <v>0.2347609654958667</v>
      </c>
      <c r="M46" s="17">
        <f t="shared" si="1"/>
        <v>0.24371352137675026</v>
      </c>
      <c r="N46" s="17">
        <f t="shared" si="1"/>
        <v>0.25212097897927016</v>
      </c>
      <c r="O46" s="17">
        <f t="shared" si="1"/>
        <v>0.26124759551015225</v>
      </c>
      <c r="P46" s="17">
        <f t="shared" si="1"/>
        <v>0.26818064025501021</v>
      </c>
    </row>
    <row r="47" spans="2:16" s="13" customFormat="1" ht="12" hidden="1">
      <c r="C47" s="13" t="s">
        <v>49</v>
      </c>
      <c r="D47" s="17">
        <f t="shared" ref="D47:P47" si="2">(D20+D21+D11-D12-D31)/D4</f>
        <v>2.7472288440218266E-2</v>
      </c>
      <c r="E47" s="17">
        <f t="shared" si="2"/>
        <v>3.1753498794560776E-2</v>
      </c>
      <c r="F47" s="17">
        <f t="shared" si="2"/>
        <v>6.7187796615168452E-2</v>
      </c>
      <c r="G47" s="17">
        <f t="shared" si="2"/>
        <v>0.11300820982567755</v>
      </c>
      <c r="H47" s="17">
        <f t="shared" si="2"/>
        <v>0.12715185948877264</v>
      </c>
      <c r="I47" s="17">
        <f t="shared" si="2"/>
        <v>0.12035706629423414</v>
      </c>
      <c r="J47" s="17">
        <f t="shared" si="2"/>
        <v>0.11243294269441476</v>
      </c>
      <c r="K47" s="17">
        <f t="shared" si="2"/>
        <v>8.5397985838753659E-2</v>
      </c>
      <c r="L47" s="17">
        <f t="shared" si="2"/>
        <v>9.9550755675112956E-2</v>
      </c>
      <c r="M47" s="17">
        <f t="shared" si="2"/>
        <v>4.9275345711470839E-2</v>
      </c>
      <c r="N47" s="17">
        <f t="shared" si="2"/>
        <v>5.8774721300160891E-2</v>
      </c>
      <c r="O47" s="17">
        <f t="shared" si="2"/>
        <v>5.5645875478842886E-2</v>
      </c>
      <c r="P47" s="17">
        <f t="shared" si="2"/>
        <v>3.3653576940025021E-2</v>
      </c>
    </row>
    <row r="48" spans="2:16" s="13" customFormat="1" ht="12" hidden="1">
      <c r="C48" s="13" t="s">
        <v>50</v>
      </c>
      <c r="D48" s="17">
        <f t="shared" ref="D48:P48" si="3">(D29-D30)/D4</f>
        <v>0.25032670099741089</v>
      </c>
      <c r="E48" s="17">
        <f t="shared" si="3"/>
        <v>0.30702308255673855</v>
      </c>
      <c r="F48" s="17">
        <f t="shared" si="3"/>
        <v>0.49381015980529225</v>
      </c>
      <c r="G48" s="17">
        <f t="shared" si="3"/>
        <v>0.58240427162879138</v>
      </c>
      <c r="H48" s="17">
        <f t="shared" si="3"/>
        <v>0.49589611080415597</v>
      </c>
      <c r="I48" s="17">
        <f t="shared" si="3"/>
        <v>0.40684919960399013</v>
      </c>
      <c r="J48" s="17">
        <f t="shared" si="3"/>
        <v>0.31860329245922903</v>
      </c>
      <c r="K48" s="17">
        <f t="shared" si="3"/>
        <v>0.2533861061302648</v>
      </c>
      <c r="L48" s="17">
        <f t="shared" si="3"/>
        <v>0.17125632848262054</v>
      </c>
      <c r="M48" s="17">
        <f t="shared" si="3"/>
        <v>0.13541026257307789</v>
      </c>
      <c r="N48" s="17">
        <f t="shared" si="3"/>
        <v>8.2308270348994614E-2</v>
      </c>
      <c r="O48" s="17">
        <f t="shared" si="3"/>
        <v>3.1233563924591722E-2</v>
      </c>
      <c r="P48" s="17">
        <f t="shared" si="3"/>
        <v>0</v>
      </c>
    </row>
    <row r="49" spans="1:16" s="13" customFormat="1" hidden="1">
      <c r="A49" s="18">
        <v>0.24801855862453567</v>
      </c>
      <c r="B49" s="18">
        <v>0.13218363999114446</v>
      </c>
      <c r="C49" s="18">
        <v>0.13532579962313188</v>
      </c>
      <c r="D49" s="17">
        <f t="shared" ref="D49:P49" si="4">(D5+D7-D39)/D4</f>
        <v>6.8721435832289013E-2</v>
      </c>
      <c r="E49" s="17">
        <f t="shared" si="4"/>
        <v>0.10573382519387052</v>
      </c>
      <c r="F49" s="17">
        <f t="shared" si="4"/>
        <v>0.16593172525171462</v>
      </c>
      <c r="G49" s="17">
        <f t="shared" si="4"/>
        <v>0.20754313655327111</v>
      </c>
      <c r="H49" s="17">
        <f t="shared" si="4"/>
        <v>0.21214893807563812</v>
      </c>
      <c r="I49" s="17">
        <f t="shared" si="4"/>
        <v>0.22628394632901219</v>
      </c>
      <c r="J49" s="17">
        <f t="shared" si="4"/>
        <v>0.23508246600983534</v>
      </c>
      <c r="K49" s="17">
        <f t="shared" si="4"/>
        <v>0.24291648414875255</v>
      </c>
      <c r="L49" s="17">
        <f t="shared" si="4"/>
        <v>0.25314161397166285</v>
      </c>
      <c r="M49" s="17">
        <f t="shared" si="4"/>
        <v>0.26030483881739502</v>
      </c>
      <c r="N49" s="17">
        <f t="shared" si="4"/>
        <v>0.27029633374139878</v>
      </c>
      <c r="O49" s="17">
        <f t="shared" si="4"/>
        <v>0.27394074820623687</v>
      </c>
      <c r="P49" s="17">
        <f t="shared" si="4"/>
        <v>0.27856574289123104</v>
      </c>
    </row>
    <row r="50" spans="1:16" s="13" customFormat="1" ht="12" hidden="1"/>
    <row r="51" spans="1:16" s="13" customFormat="1" ht="12" hidden="1">
      <c r="D51" s="13">
        <f t="shared" ref="D51:P51" si="5">D41+D42-D43</f>
        <v>0</v>
      </c>
      <c r="E51" s="13">
        <f t="shared" si="5"/>
        <v>0.40000009536743164</v>
      </c>
      <c r="F51" s="13">
        <f t="shared" si="5"/>
        <v>-0.32418251037597656</v>
      </c>
      <c r="G51" s="13">
        <f t="shared" si="5"/>
        <v>-1.6639947891235352E-2</v>
      </c>
      <c r="H51" s="13">
        <f t="shared" si="5"/>
        <v>-1.4972805976867676E-2</v>
      </c>
      <c r="I51" s="13">
        <f t="shared" si="5"/>
        <v>-2.7272224426269531E-2</v>
      </c>
      <c r="J51" s="13">
        <f t="shared" si="5"/>
        <v>2.0182371139526367E-2</v>
      </c>
      <c r="K51" s="13">
        <f t="shared" si="5"/>
        <v>5.8591365814208984E-4</v>
      </c>
      <c r="L51" s="13">
        <f>L41+L42-L43</f>
        <v>2.4597764015197754E-2</v>
      </c>
      <c r="M51" s="13">
        <f t="shared" si="5"/>
        <v>-8.9102983474731445E-3</v>
      </c>
      <c r="N51" s="13">
        <f t="shared" si="5"/>
        <v>-4.9088478088378906E-2</v>
      </c>
      <c r="O51" s="13">
        <f t="shared" si="5"/>
        <v>-1.6070246696472168E-2</v>
      </c>
      <c r="P51" s="13">
        <f t="shared" si="5"/>
        <v>-1.0391592979431152E-2</v>
      </c>
    </row>
    <row r="52" spans="1:16" s="13" customFormat="1" ht="15" customHeight="1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</row>
    <row r="53" spans="1:16" s="13" customFormat="1" ht="12"/>
    <row r="54" spans="1:16">
      <c r="D54" s="19"/>
      <c r="E54" s="19"/>
      <c r="F54" s="19"/>
      <c r="G54" s="19"/>
      <c r="H54" s="19"/>
      <c r="I54" s="19"/>
      <c r="J54" s="19"/>
    </row>
  </sheetData>
  <mergeCells count="4">
    <mergeCell ref="B28:P28"/>
    <mergeCell ref="B38:P38"/>
    <mergeCell ref="B2:P2"/>
    <mergeCell ref="M1:P1"/>
  </mergeCells>
  <printOptions horizontalCentered="1"/>
  <pageMargins left="0" right="0" top="0" bottom="0" header="0.31496062992125984" footer="0.31496062992125984"/>
  <pageSetup paperSize="9" scale="65" orientation="landscape" r:id="rId1"/>
  <headerFoot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luty</vt:lpstr>
      <vt:lpstr>Arkusz2</vt:lpstr>
      <vt:lpstr>Arkusz3</vt:lpstr>
      <vt:lpstr>luty!Obszar_wydruku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d.gruszczynska</dc:creator>
  <cp:lastModifiedBy>j.pirog</cp:lastModifiedBy>
  <cp:lastPrinted>2013-02-19T11:03:49Z</cp:lastPrinted>
  <dcterms:created xsi:type="dcterms:W3CDTF">2010-10-15T07:12:31Z</dcterms:created>
  <dcterms:modified xsi:type="dcterms:W3CDTF">2013-02-19T11:04:04Z</dcterms:modified>
</cp:coreProperties>
</file>